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Централизация закупок 2026_ОКУ\График ЦЗ на 2026 год\НА САЙТ_ЦЗ_ОКУ_2026\"/>
    </mc:Choice>
  </mc:AlternateContent>
  <xr:revisionPtr revIDLastSave="0" documentId="13_ncr:1_{AEAD0975-F46B-4C7B-8984-EF221871C26A}" xr6:coauthVersionLast="43" xr6:coauthVersionMax="43" xr10:uidLastSave="{00000000-0000-0000-0000-000000000000}"/>
  <bookViews>
    <workbookView xWindow="-120" yWindow="-120" windowWidth="29040" windowHeight="15840" xr2:uid="{28540E72-0850-48D5-9618-3DAA28CB0054}"/>
  </bookViews>
  <sheets>
    <sheet name="ЦЗ_АВГУСТ" sheetId="1" r:id="rId1"/>
  </sheets>
  <definedNames>
    <definedName name="_xlnm._FilterDatabase" localSheetId="0" hidden="1">ЦЗ_АВГУСТ!$A$6:$U$54</definedName>
    <definedName name="_xlnm.Print_Area" localSheetId="0">ЦЗ_АВГУСТ!$B$2:$P$55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4" i="1" l="1"/>
  <c r="L54" i="1"/>
  <c r="M54" i="1"/>
  <c r="N54" i="1"/>
  <c r="J54" i="1"/>
  <c r="K53" i="1"/>
  <c r="L53" i="1"/>
  <c r="M53" i="1"/>
  <c r="J53" i="1"/>
  <c r="A51" i="1"/>
  <c r="N50" i="1"/>
  <c r="M50" i="1"/>
  <c r="L50" i="1"/>
  <c r="K50" i="1"/>
  <c r="J50" i="1"/>
  <c r="N47" i="1" l="1"/>
  <c r="M47" i="1"/>
  <c r="L47" i="1"/>
  <c r="K47" i="1"/>
  <c r="J47" i="1"/>
  <c r="N45" i="1"/>
  <c r="M45" i="1"/>
  <c r="L45" i="1"/>
  <c r="K45" i="1"/>
  <c r="J45" i="1"/>
  <c r="K22" i="1"/>
  <c r="L22" i="1"/>
  <c r="M22" i="1"/>
  <c r="N22" i="1"/>
  <c r="J22" i="1"/>
  <c r="N43" i="1" l="1"/>
  <c r="M43" i="1"/>
  <c r="L43" i="1"/>
  <c r="K43" i="1"/>
  <c r="J43" i="1"/>
  <c r="N52" i="1" l="1"/>
  <c r="M52" i="1"/>
  <c r="L52" i="1"/>
  <c r="K52" i="1"/>
  <c r="J52" i="1"/>
  <c r="K41" i="1"/>
  <c r="L41" i="1"/>
  <c r="M41" i="1"/>
  <c r="N41" i="1"/>
  <c r="J41" i="1"/>
  <c r="K26" i="1"/>
  <c r="L26" i="1"/>
  <c r="M26" i="1"/>
  <c r="N26" i="1"/>
  <c r="J26" i="1"/>
  <c r="K39" i="1"/>
  <c r="L39" i="1"/>
  <c r="M39" i="1"/>
  <c r="N39" i="1"/>
  <c r="J39" i="1"/>
  <c r="K37" i="1"/>
  <c r="L37" i="1"/>
  <c r="M37" i="1"/>
  <c r="N37" i="1"/>
  <c r="J37" i="1"/>
  <c r="K35" i="1"/>
  <c r="L35" i="1"/>
  <c r="M35" i="1"/>
  <c r="N35" i="1"/>
  <c r="J35" i="1"/>
  <c r="K24" i="1"/>
  <c r="L24" i="1"/>
  <c r="M24" i="1"/>
  <c r="J24" i="1"/>
  <c r="K28" i="1"/>
  <c r="L28" i="1"/>
  <c r="M28" i="1"/>
  <c r="N28" i="1"/>
  <c r="J28" i="1"/>
  <c r="K33" i="1"/>
  <c r="L33" i="1"/>
  <c r="M33" i="1"/>
  <c r="N33" i="1"/>
  <c r="J33" i="1"/>
  <c r="K31" i="1"/>
  <c r="L31" i="1"/>
  <c r="M31" i="1"/>
  <c r="N31" i="1"/>
  <c r="J31" i="1"/>
  <c r="K17" i="1"/>
  <c r="L17" i="1"/>
  <c r="M17" i="1"/>
  <c r="N17" i="1"/>
  <c r="J17" i="1"/>
  <c r="N23" i="1"/>
  <c r="J51" i="1" l="1"/>
  <c r="N24" i="1"/>
  <c r="N53" i="1"/>
  <c r="N51" i="1" l="1"/>
  <c r="K51" i="1"/>
  <c r="L51" i="1"/>
  <c r="M51" i="1"/>
  <c r="I51" i="1" l="1"/>
</calcChain>
</file>

<file path=xl/sharedStrings.xml><?xml version="1.0" encoding="utf-8"?>
<sst xmlns="http://schemas.openxmlformats.org/spreadsheetml/2006/main" count="287" uniqueCount="133">
  <si>
    <t>Наименование заказчика</t>
  </si>
  <si>
    <t>ИНН заказчика</t>
  </si>
  <si>
    <t>Наименование 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</si>
  <si>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</si>
  <si>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</si>
  <si>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</si>
  <si>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</si>
  <si>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
ОК 034-2014 
(КПЕС 2008) 
(ОКПД2)</t>
  </si>
  <si>
    <t>Н(М)ЦК, руб.</t>
  </si>
  <si>
    <t>Источник финансирования</t>
  </si>
  <si>
    <t>Предполагаемая дата размещения (месяц)</t>
  </si>
  <si>
    <t>Способ определения поставщика (подрядчика, исполнителя)</t>
  </si>
  <si>
    <t>Всего, руб.</t>
  </si>
  <si>
    <t>федеральный бюджет, руб.</t>
  </si>
  <si>
    <t>областной 
бюджет, руб.</t>
  </si>
  <si>
    <t>внебюджетные средства, руб.</t>
  </si>
  <si>
    <t>Министерство здравоохранения Липецкой области</t>
  </si>
  <si>
    <t>-</t>
  </si>
  <si>
    <t>Государственная программа "Развитие здравоохранения Липецкой области"</t>
  </si>
  <si>
    <t>эл. аукцион</t>
  </si>
  <si>
    <t>Государственная программа "Развитие физической культуры и спорта Липецкой области"</t>
  </si>
  <si>
    <t>Всего 1 закупка</t>
  </si>
  <si>
    <t>62.03</t>
  </si>
  <si>
    <t>ОКУ "Управление по материально-техническому обеспечению деятельности мировых судей Липецкой области"</t>
  </si>
  <si>
    <t>Государственная программа "Обеспечение общественной безопасности населения и территории Липецкой области"</t>
  </si>
  <si>
    <t>Поставка иммунобиологического лекарственного препарата для медицинского применения вакцина для профилактики гриппа [инактивированная].</t>
  </si>
  <si>
    <t>Всего 2 закупки</t>
  </si>
  <si>
    <t>21.20.10.214</t>
  </si>
  <si>
    <t>26.60.11.119</t>
  </si>
  <si>
    <t>ГУЗ "Липецкая городская больница скорой медицинской помощи №1"</t>
  </si>
  <si>
    <t>август</t>
  </si>
  <si>
    <t>262482605051748260100103140003313244</t>
  </si>
  <si>
    <t>33.13.12.000</t>
  </si>
  <si>
    <t>262482605051748260100103350001086244</t>
  </si>
  <si>
    <t>10.86.10.191</t>
  </si>
  <si>
    <t>262482605051748260100102940012120244</t>
  </si>
  <si>
    <t>262482500508548250100104270007490242</t>
  </si>
  <si>
    <t>74.90.20.149</t>
  </si>
  <si>
    <t>262482500508548250100106240002120323</t>
  </si>
  <si>
    <t>21.20.10.181</t>
  </si>
  <si>
    <t>262482500508548250100106250002120323</t>
  </si>
  <si>
    <t>21.20.10.184</t>
  </si>
  <si>
    <t>262482500508548250100106260002120323</t>
  </si>
  <si>
    <t>21.20.10.213</t>
  </si>
  <si>
    <t>262482500508548250100106270002120323</t>
  </si>
  <si>
    <t>262482500508548250100106190007490242</t>
  </si>
  <si>
    <t>74.90.20.140</t>
  </si>
  <si>
    <t>262482500508548250100106320002620242</t>
  </si>
  <si>
    <t>26.20.14.100</t>
  </si>
  <si>
    <t>262482500508548250100106340002120323</t>
  </si>
  <si>
    <t>Медицинские изделия компьютерные томографы рентгеновские спиральные с многорядным детектором (многосрезовые) (системы рентгеновской компьютерной томографии всего тела), ввод в эксплуатацию медицинских изделий, обучение правилам эксплуатации специалистов, эксплуатирующих медицинские изделия, и специалистов, осуществляющих техническое обслуживание медицинских изделий.</t>
  </si>
  <si>
    <t>Национальный проект "Продолжительная и активная жизнь"</t>
  </si>
  <si>
    <t>Федеральный проект "Модернизация первичного звена здравоохранения Российской Федерации"</t>
  </si>
  <si>
    <t>262482500508548250100106360002660244</t>
  </si>
  <si>
    <t>262482500508548250100101430002910244</t>
  </si>
  <si>
    <t>262482500508548250100105770002120244</t>
  </si>
  <si>
    <t>21.20.21.120</t>
  </si>
  <si>
    <t>ОКУ "Дорожное агентство Липецкой области"</t>
  </si>
  <si>
    <t>Оказание услуг по предоставлению доступа к программному обеспечению "Система оперативного управления "Эталон" (по модели SaaS)</t>
  </si>
  <si>
    <t>Государственная программа "Развитие транспортной системы Липецкой области"</t>
  </si>
  <si>
    <t>52.21.22.000</t>
  </si>
  <si>
    <t>ОКУ "Управление  ГПСС Липецкой области"</t>
  </si>
  <si>
    <t>Работы по расширению региональной автоматизированной системы централизованного оповещения в Липецкой области</t>
  </si>
  <si>
    <t>262482607473348260100100330000000242</t>
  </si>
  <si>
    <t>26.30
84.25</t>
  </si>
  <si>
    <t>Министерство транспорта и дорожного хозяйства Липецкой области</t>
  </si>
  <si>
    <t>Работы по развитию государственной информационной системы "Интеллектуальная транспортная система Липецкой городской агломерации"</t>
  </si>
  <si>
    <t>Национальный проект "Инфраструктура для жизни"</t>
  </si>
  <si>
    <t>Федеральный проект "Общесистемные меры развития дорожного хозяйства"</t>
  </si>
  <si>
    <t>262482605628348260100100030006201246</t>
  </si>
  <si>
    <t>62.01</t>
  </si>
  <si>
    <t>ГУЗ "Липецкий областной наркологический диспансер"</t>
  </si>
  <si>
    <t>Оборудование для анализа методом газовой хроматографии</t>
  </si>
  <si>
    <t xml:space="preserve">	
262482400308548240100100120002660244</t>
  </si>
  <si>
    <t>26.60.12.119</t>
  </si>
  <si>
    <t>ГБУ ДО ЛО "Спортивная школа олимпийского резерва" имени Александра Митрофановича Никулина</t>
  </si>
  <si>
    <t>Поставка винтовок спортивных малокалиберных</t>
  </si>
  <si>
    <t>262481700360948170100100190002540244</t>
  </si>
  <si>
    <t>25.40.1</t>
  </si>
  <si>
    <t>ОБУ "Управление градостроительства Липецкой области"</t>
  </si>
  <si>
    <t>Поставка цифровой картографической продукции изготовленной на основе топографических материалов масштаба 1:500 планшетного архива территории города Липецка общей площадью 16,5 км2</t>
  </si>
  <si>
    <t>Государственная программа "Обеспечение жителей Липецкой области качественным жильем, социальной и инженерной инфраструктурой"</t>
  </si>
  <si>
    <t>262482614338448250100100100005811244</t>
  </si>
  <si>
    <t>ГОБПОУ "Грязинский технический колледж"</t>
  </si>
  <si>
    <t>Капитальный ремонт  крыши здания  ГОБПОУ "ГТК" расположенного по адресу: г. Грязи, ул. Марины  Расковой, д. 21.  I этап</t>
  </si>
  <si>
    <t>Государственная программа "Развитие образования Липецкой области"</t>
  </si>
  <si>
    <t>262480200353248020100100200004391243</t>
  </si>
  <si>
    <t>43.91</t>
  </si>
  <si>
    <t>Оказание услуг по по технической поддержке и сопровождению подсистемы обеспечения информационной безопасности и контролю защиты информации объекта критической информационной инфраструктуры информационной системы "Титул-2005"</t>
  </si>
  <si>
    <t>Министерство социальной политики Липецкой области</t>
  </si>
  <si>
    <t>Государственная программа "Социальная поддержка граждан, реализация семейно-демографической политики Липецкой области"</t>
  </si>
  <si>
    <t>262482501342448250100100020006203246</t>
  </si>
  <si>
    <t>Оказание услуг почтовой связи по пересылке почтовых отправлений</t>
  </si>
  <si>
    <t>262482612144748260100100060005310244</t>
  </si>
  <si>
    <t>53.10</t>
  </si>
  <si>
    <t>Всего 11 закупок</t>
  </si>
  <si>
    <t>3 закупки в рамках нац.проектов</t>
  </si>
  <si>
    <t>Оказание услуг по техническому обслуживанию и ремонту рентгеновского оборудования</t>
  </si>
  <si>
    <t>Поставка смеси энтеральной</t>
  </si>
  <si>
    <t>Поставка наборов реагентов для КДЛ</t>
  </si>
  <si>
    <t>Оказание услуг по проведению аттестации, технического контроля сегментов ЗОКИИ РС ЕГИСЗ в учреждениях сферы здравоохранения, а также аудит медицинских информационных систем с разработкой типовых комплектов документов для категорирования</t>
  </si>
  <si>
    <t>Поставка лекарственного препарата для медицинского применения ланреотид для социального обеспечения граждан.</t>
  </si>
  <si>
    <t>Поставка лекарственного препарата для медицинского применения этелкальцетид для социального обеспечения граждан.</t>
  </si>
  <si>
    <t>Поставка лекарственного препарата для медицинского применения сипонимод для социального обеспечения граждан.</t>
  </si>
  <si>
    <t>Поставка лекарственного препарата для медицинского применения упадацитиниб для социального обеспечения граждан.</t>
  </si>
  <si>
    <t>Поставка сервера</t>
  </si>
  <si>
    <t>Поставка лекарственного препарата для медицинского применения секукинумаб для социального обеспечения граждан.</t>
  </si>
  <si>
    <t>ГУЗ "Липецкая областная психиатрическая больница"</t>
  </si>
  <si>
    <t>Медицинское изделие (Система магнитной нейростимуляции), ввод в эксплуатацию медицинского изделия, обучение правилам эксплуатации специалистов, эксплуатирующих медицинское изделие, и специалистов, осуществляющих техническое обслуживание медицинского изделия</t>
  </si>
  <si>
    <t>26.60.00.000</t>
  </si>
  <si>
    <t>262480200258548020100102360002660244</t>
  </si>
  <si>
    <t>262482605051748260100103670002120244</t>
  </si>
  <si>
    <t>21.20.23.110</t>
  </si>
  <si>
    <t>Поставка набора реагентов для быстрого количественного определения сердечного тропонина (cTn I) иммунофлуоресцентным методом</t>
  </si>
  <si>
    <t>Всего 4 закупки</t>
  </si>
  <si>
    <t>ГУЗ "Задонская центральная районная больница"</t>
  </si>
  <si>
    <t>Оказание услуг по ремонту оборудования, включая замену запасных частей (Установка рентгенодиагностическая телеуправляемая цифровая ОМЕГА по ТУ 9442-001-91526802-2011 с заменой рентгеновской трубки)</t>
  </si>
  <si>
    <t>ОБУ "Эксплуатационно-технический центр управления делами Правительства Липецкой области"</t>
  </si>
  <si>
    <t>262482614395548260100100630018010244</t>
  </si>
  <si>
    <t>ОКУ "УКС Липецкой области"</t>
  </si>
  <si>
    <t>262482600871648260100100790004329414</t>
  </si>
  <si>
    <t>43.29.19.190</t>
  </si>
  <si>
    <t>43.29.19.191</t>
  </si>
  <si>
    <t>21 закупка в рамках гос.программ</t>
  </si>
  <si>
    <r>
      <t xml:space="preserve">График централизованного определения поставщика (подрядчика, исполнителя) товаров (работ, услуг) для областных нужд на август 2026 года в разрезе заказчиков 
по состоянию на 17.08.2026
</t>
    </r>
    <r>
      <rPr>
        <b/>
        <i/>
        <sz val="22"/>
        <color rgb="FFFF0000"/>
        <rFont val="Times New Roman"/>
        <family val="1"/>
        <charset val="204"/>
      </rPr>
      <t>(версия 2)</t>
    </r>
  </si>
  <si>
    <t>Итого: 30 закупок для нужд 15 заказчиков</t>
  </si>
  <si>
    <t>Оказание услуг по проведению периодического контроля уровня защиты информации и оценке соответствия значимого объекта критической информационной инфраструктуры - Государственной информационной системы в сфере здравоохранения Липецкой области "Региональный сегмент единой государственной информационной системы в сфере здравоохранения"</t>
  </si>
  <si>
    <t>"Выполнение работ по объекту: "Создание женских консультаций, в том числе в составе других организаций, для оказания медицинской помощи женщинам, в том числе проживающим в сельской местности, поселках городского типа, малых городах. Женская консультация ГУЗ "Данковская центральная районная больница""</t>
  </si>
  <si>
    <t>"Выполнение работ по объекту: "Создание женских консультаций, в том числе в составе других организаций, для оказания медицинской помощи женщинам, в том числе проживающим в сельской местности, поселках городского типа, малых городах. Женская консультация ГУЗ "Липецкая районная больница""</t>
  </si>
  <si>
    <t>Поставка автомобиля для доставки пациентов в медицинские организации, медицинских работников до места жительства пациентов, а также для перевозки биологических материалов для исследований, доставки лекарственных препаратов до жителей отдаленных районов (автомобиль легковой).</t>
  </si>
  <si>
    <t>Оказание услуг по сопровождению, технической поддержке и сервисному обслуживанию Программного комплекса "Катарсис"</t>
  </si>
  <si>
    <t>Оказание охранных услуг</t>
  </si>
  <si>
    <t>6 закупок, относящихся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</si>
</sst>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i/>
      <sz val="2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indexed="1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b/>
      <sz val="20"/>
      <color indexed="17"/>
      <name val="Times New Roman"/>
      <family val="1"/>
      <charset val="204"/>
    </font>
    <font>
      <b/>
      <sz val="20"/>
      <color theme="9" tint="-0.49998474074526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5" fillId="0" borderId="20">
      <alignment horizontal="center" vertical="center" wrapText="1"/>
    </xf>
    <xf numFmtId="2" fontId="15" fillId="0" borderId="20">
      <alignment horizontal="center" vertical="center" wrapText="1"/>
    </xf>
    <xf numFmtId="49" fontId="15" fillId="0" borderId="20">
      <alignment horizontal="center" vertical="center" wrapText="1"/>
    </xf>
  </cellStyleXfs>
  <cellXfs count="111">
    <xf numFmtId="0" fontId="0" fillId="0" borderId="0" xfId="0"/>
    <xf numFmtId="164" fontId="4" fillId="0" borderId="0" xfId="1" applyNumberFormat="1" applyFont="1" applyAlignment="1">
      <alignment horizontal="center" vertical="center"/>
    </xf>
    <xf numFmtId="0" fontId="4" fillId="0" borderId="0" xfId="0" applyFont="1"/>
    <xf numFmtId="43" fontId="4" fillId="0" borderId="0" xfId="1" applyFont="1" applyAlignment="1">
      <alignment horizontal="center" vertical="center"/>
    </xf>
    <xf numFmtId="4" fontId="5" fillId="3" borderId="7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0" fontId="9" fillId="5" borderId="11" xfId="2" applyFont="1" applyFill="1" applyBorder="1" applyAlignment="1">
      <alignment horizontal="center" vertical="center" wrapText="1"/>
    </xf>
    <xf numFmtId="49" fontId="9" fillId="5" borderId="11" xfId="2" applyNumberFormat="1" applyFont="1" applyFill="1" applyBorder="1" applyAlignment="1">
      <alignment horizontal="center" vertical="center" wrapText="1"/>
    </xf>
    <xf numFmtId="4" fontId="9" fillId="5" borderId="11" xfId="2" applyNumberFormat="1" applyFont="1" applyFill="1" applyBorder="1" applyAlignment="1">
      <alignment horizontal="center" vertical="center" wrapText="1"/>
    </xf>
    <xf numFmtId="49" fontId="9" fillId="5" borderId="12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3" borderId="14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vertical="center" wrapText="1"/>
    </xf>
    <xf numFmtId="4" fontId="13" fillId="3" borderId="16" xfId="0" applyNumberFormat="1" applyFont="1" applyFill="1" applyBorder="1" applyAlignment="1">
      <alignment horizontal="center" vertical="center" wrapText="1"/>
    </xf>
    <xf numFmtId="4" fontId="13" fillId="3" borderId="17" xfId="0" applyNumberFormat="1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 wrapText="1"/>
    </xf>
    <xf numFmtId="4" fontId="16" fillId="6" borderId="11" xfId="0" applyNumberFormat="1" applyFont="1" applyFill="1" applyBorder="1" applyAlignment="1">
      <alignment horizontal="center" vertical="center"/>
    </xf>
    <xf numFmtId="4" fontId="16" fillId="6" borderId="12" xfId="0" applyNumberFormat="1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3" fontId="17" fillId="5" borderId="11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17" fillId="5" borderId="12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center" vertical="center"/>
    </xf>
    <xf numFmtId="4" fontId="19" fillId="0" borderId="13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4" fontId="10" fillId="2" borderId="24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/>
    <xf numFmtId="0" fontId="4" fillId="2" borderId="25" xfId="0" applyFont="1" applyFill="1" applyBorder="1"/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4" fillId="3" borderId="3" xfId="3" applyFont="1" applyFill="1" applyBorder="1">
      <alignment horizontal="center" vertical="center" wrapText="1"/>
    </xf>
    <xf numFmtId="2" fontId="14" fillId="3" borderId="3" xfId="4" applyFont="1" applyFill="1" applyBorder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4" fontId="14" fillId="3" borderId="3" xfId="5" applyNumberFormat="1" applyFont="1" applyFill="1" applyBorder="1">
      <alignment horizontal="center" vertical="center" wrapText="1"/>
    </xf>
    <xf numFmtId="4" fontId="14" fillId="3" borderId="9" xfId="5" applyNumberFormat="1" applyFont="1" applyFill="1" applyBorder="1">
      <alignment horizontal="center" vertical="center" wrapText="1"/>
    </xf>
    <xf numFmtId="0" fontId="17" fillId="5" borderId="21" xfId="0" applyFont="1" applyFill="1" applyBorder="1" applyAlignment="1">
      <alignment vertical="center"/>
    </xf>
    <xf numFmtId="0" fontId="17" fillId="5" borderId="22" xfId="0" applyFont="1" applyFill="1" applyBorder="1" applyAlignment="1">
      <alignment vertical="center"/>
    </xf>
    <xf numFmtId="0" fontId="17" fillId="5" borderId="23" xfId="0" applyFont="1" applyFill="1" applyBorder="1" applyAlignment="1">
      <alignment vertical="center"/>
    </xf>
    <xf numFmtId="0" fontId="16" fillId="6" borderId="21" xfId="0" applyFont="1" applyFill="1" applyBorder="1" applyAlignment="1">
      <alignment vertical="center"/>
    </xf>
    <xf numFmtId="0" fontId="16" fillId="6" borderId="22" xfId="0" applyFont="1" applyFill="1" applyBorder="1" applyAlignment="1">
      <alignment vertical="center"/>
    </xf>
    <xf numFmtId="0" fontId="16" fillId="6" borderId="23" xfId="0" applyFont="1" applyFill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49" fontId="7" fillId="0" borderId="35" xfId="2" applyNumberFormat="1" applyFont="1" applyBorder="1" applyAlignment="1">
      <alignment horizontal="center" vertical="center" wrapText="1"/>
    </xf>
    <xf numFmtId="4" fontId="7" fillId="0" borderId="35" xfId="2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9" fillId="5" borderId="36" xfId="2" applyFont="1" applyFill="1" applyBorder="1" applyAlignment="1">
      <alignment horizontal="center" vertical="center" wrapText="1"/>
    </xf>
    <xf numFmtId="49" fontId="9" fillId="5" borderId="36" xfId="2" applyNumberFormat="1" applyFont="1" applyFill="1" applyBorder="1" applyAlignment="1">
      <alignment horizontal="center" vertical="center" wrapText="1"/>
    </xf>
    <xf numFmtId="4" fontId="9" fillId="5" borderId="36" xfId="2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49" fontId="10" fillId="6" borderId="11" xfId="0" applyNumberFormat="1" applyFont="1" applyFill="1" applyBorder="1" applyAlignment="1">
      <alignment horizontal="center" vertical="center" wrapText="1"/>
    </xf>
    <xf numFmtId="0" fontId="9" fillId="5" borderId="35" xfId="2" applyFont="1" applyFill="1" applyBorder="1" applyAlignment="1">
      <alignment horizontal="center" vertical="center" wrapText="1"/>
    </xf>
    <xf numFmtId="49" fontId="9" fillId="5" borderId="35" xfId="2" applyNumberFormat="1" applyFont="1" applyFill="1" applyBorder="1" applyAlignment="1">
      <alignment horizontal="center" vertical="center" wrapText="1"/>
    </xf>
    <xf numFmtId="4" fontId="9" fillId="5" borderId="35" xfId="2" applyNumberFormat="1" applyFont="1" applyFill="1" applyBorder="1" applyAlignment="1">
      <alignment horizontal="center" vertical="center" wrapText="1"/>
    </xf>
    <xf numFmtId="49" fontId="9" fillId="5" borderId="39" xfId="2" applyNumberFormat="1" applyFont="1" applyFill="1" applyBorder="1" applyAlignment="1">
      <alignment horizontal="center" vertical="center" wrapText="1"/>
    </xf>
    <xf numFmtId="49" fontId="10" fillId="6" borderId="12" xfId="0" applyNumberFormat="1" applyFont="1" applyFill="1" applyBorder="1" applyAlignment="1">
      <alignment horizontal="center" vertical="center" wrapText="1"/>
    </xf>
    <xf numFmtId="49" fontId="7" fillId="2" borderId="40" xfId="2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9" fillId="5" borderId="40" xfId="2" applyNumberFormat="1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49" fontId="7" fillId="0" borderId="11" xfId="2" applyNumberFormat="1" applyFont="1" applyFill="1" applyBorder="1" applyAlignment="1">
      <alignment horizontal="center" vertical="center" wrapText="1"/>
    </xf>
    <xf numFmtId="4" fontId="7" fillId="0" borderId="11" xfId="2" applyNumberFormat="1" applyFont="1" applyFill="1" applyBorder="1" applyAlignment="1">
      <alignment horizontal="center" vertical="center" wrapText="1"/>
    </xf>
    <xf numFmtId="49" fontId="7" fillId="0" borderId="12" xfId="2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left" vertical="center" wrapText="1"/>
    </xf>
    <xf numFmtId="0" fontId="14" fillId="3" borderId="30" xfId="0" applyFont="1" applyFill="1" applyBorder="1" applyAlignment="1">
      <alignment horizontal="left" vertical="center" wrapText="1"/>
    </xf>
    <xf numFmtId="0" fontId="14" fillId="3" borderId="31" xfId="0" applyFont="1" applyFill="1" applyBorder="1" applyAlignment="1">
      <alignment horizontal="left" vertical="center" wrapText="1"/>
    </xf>
    <xf numFmtId="4" fontId="2" fillId="2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</cellXfs>
  <cellStyles count="6">
    <cellStyle name="xl198" xfId="5" xr:uid="{B2A8AA3F-6CD6-41E7-85F3-A897CBBE1219}"/>
    <cellStyle name="xl199" xfId="3" xr:uid="{DA9845F5-D310-4545-B736-A6F5DDCACE71}"/>
    <cellStyle name="xl200" xfId="4" xr:uid="{300E275B-0686-4484-AF5B-6B13146A56E7}"/>
    <cellStyle name="Обычный" xfId="0" builtinId="0"/>
    <cellStyle name="Обычный 2" xfId="2" xr:uid="{1724F390-1D02-4AE8-ACC5-805A96E8E279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1AD4-2AD9-4560-8AD9-81D80D219347}">
  <sheetPr>
    <pageSetUpPr fitToPage="1"/>
  </sheetPr>
  <dimension ref="A2:U58"/>
  <sheetViews>
    <sheetView tabSelected="1" view="pageBreakPreview" topLeftCell="B1" zoomScale="44" zoomScaleNormal="34" zoomScaleSheetLayoutView="44" workbookViewId="0">
      <pane ySplit="4" topLeftCell="A8" activePane="bottomLeft" state="frozen"/>
      <selection pane="bottomLeft" activeCell="B2" sqref="B2:P2"/>
    </sheetView>
  </sheetViews>
  <sheetFormatPr defaultColWidth="9.140625" defaultRowHeight="27.75" x14ac:dyDescent="0.25"/>
  <cols>
    <col min="1" max="1" width="8.140625" style="10" hidden="1" customWidth="1"/>
    <col min="2" max="2" width="45.28515625" style="35" customWidth="1"/>
    <col min="3" max="3" width="24" style="35" customWidth="1"/>
    <col min="4" max="4" width="67.85546875" style="36" customWidth="1"/>
    <col min="5" max="6" width="48.7109375" style="36" customWidth="1"/>
    <col min="7" max="7" width="48.7109375" style="37" customWidth="1"/>
    <col min="8" max="8" width="60.5703125" style="38" customWidth="1"/>
    <col min="9" max="9" width="39.7109375" style="38" customWidth="1"/>
    <col min="10" max="10" width="32.28515625" style="36" customWidth="1"/>
    <col min="11" max="14" width="32.28515625" style="39" customWidth="1"/>
    <col min="15" max="15" width="30.42578125" style="39" hidden="1" customWidth="1"/>
    <col min="16" max="16" width="31.28515625" style="39" customWidth="1"/>
    <col min="17" max="17" width="63.85546875" style="1" customWidth="1"/>
    <col min="18" max="19" width="9.140625" style="2"/>
    <col min="20" max="20" width="25.140625" style="3" customWidth="1"/>
    <col min="21" max="21" width="41.85546875" style="2" customWidth="1"/>
    <col min="22" max="16384" width="9.140625" style="2"/>
  </cols>
  <sheetData>
    <row r="2" spans="2:21" ht="123" customHeight="1" thickBot="1" x14ac:dyDescent="0.3">
      <c r="B2" s="97" t="s">
        <v>124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2:21" ht="74.45" customHeight="1" x14ac:dyDescent="0.25">
      <c r="B3" s="98" t="s">
        <v>0</v>
      </c>
      <c r="C3" s="100" t="s">
        <v>1</v>
      </c>
      <c r="D3" s="100" t="s">
        <v>2</v>
      </c>
      <c r="E3" s="102" t="s">
        <v>3</v>
      </c>
      <c r="F3" s="102" t="s">
        <v>4</v>
      </c>
      <c r="G3" s="102" t="s">
        <v>5</v>
      </c>
      <c r="H3" s="104" t="s">
        <v>6</v>
      </c>
      <c r="I3" s="102" t="s">
        <v>7</v>
      </c>
      <c r="J3" s="106" t="s">
        <v>8</v>
      </c>
      <c r="K3" s="108" t="s">
        <v>9</v>
      </c>
      <c r="L3" s="108"/>
      <c r="M3" s="108"/>
      <c r="N3" s="108"/>
      <c r="O3" s="106" t="s">
        <v>10</v>
      </c>
      <c r="P3" s="109" t="s">
        <v>11</v>
      </c>
    </row>
    <row r="4" spans="2:21" ht="164.25" customHeight="1" thickBot="1" x14ac:dyDescent="0.3">
      <c r="B4" s="99"/>
      <c r="C4" s="101"/>
      <c r="D4" s="101"/>
      <c r="E4" s="103"/>
      <c r="F4" s="103"/>
      <c r="G4" s="103"/>
      <c r="H4" s="105"/>
      <c r="I4" s="103"/>
      <c r="J4" s="107"/>
      <c r="K4" s="4" t="s">
        <v>12</v>
      </c>
      <c r="L4" s="4" t="s">
        <v>13</v>
      </c>
      <c r="M4" s="4" t="s">
        <v>14</v>
      </c>
      <c r="N4" s="4" t="s">
        <v>15</v>
      </c>
      <c r="O4" s="107"/>
      <c r="P4" s="110"/>
    </row>
    <row r="5" spans="2:21" ht="60" customHeight="1" thickBot="1" x14ac:dyDescent="0.3">
      <c r="B5" s="91" t="s">
        <v>30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</row>
    <row r="6" spans="2:21" ht="150" customHeight="1" x14ac:dyDescent="0.25">
      <c r="B6" s="85" t="s">
        <v>16</v>
      </c>
      <c r="C6" s="88">
        <v>4825005085</v>
      </c>
      <c r="D6" s="63" t="s">
        <v>100</v>
      </c>
      <c r="E6" s="63" t="s">
        <v>17</v>
      </c>
      <c r="F6" s="63" t="s">
        <v>17</v>
      </c>
      <c r="G6" s="63" t="s">
        <v>18</v>
      </c>
      <c r="H6" s="63" t="s">
        <v>36</v>
      </c>
      <c r="I6" s="64" t="s">
        <v>37</v>
      </c>
      <c r="J6" s="65">
        <v>10800000</v>
      </c>
      <c r="K6" s="65">
        <v>10800000</v>
      </c>
      <c r="L6" s="65">
        <v>0</v>
      </c>
      <c r="M6" s="65">
        <v>10800000</v>
      </c>
      <c r="N6" s="65">
        <v>0</v>
      </c>
      <c r="O6" s="65" t="s">
        <v>30</v>
      </c>
      <c r="P6" s="72" t="s">
        <v>19</v>
      </c>
      <c r="U6" s="5"/>
    </row>
    <row r="7" spans="2:21" ht="150" customHeight="1" x14ac:dyDescent="0.25">
      <c r="B7" s="86"/>
      <c r="C7" s="89"/>
      <c r="D7" s="6" t="s">
        <v>101</v>
      </c>
      <c r="E7" s="6" t="s">
        <v>17</v>
      </c>
      <c r="F7" s="6" t="s">
        <v>17</v>
      </c>
      <c r="G7" s="6" t="s">
        <v>18</v>
      </c>
      <c r="H7" s="6" t="s">
        <v>38</v>
      </c>
      <c r="I7" s="7" t="s">
        <v>39</v>
      </c>
      <c r="J7" s="8">
        <v>3983760</v>
      </c>
      <c r="K7" s="8">
        <v>3983760</v>
      </c>
      <c r="L7" s="8">
        <v>3983760</v>
      </c>
      <c r="M7" s="8">
        <v>0</v>
      </c>
      <c r="N7" s="8">
        <v>0</v>
      </c>
      <c r="O7" s="8" t="s">
        <v>30</v>
      </c>
      <c r="P7" s="9" t="s">
        <v>19</v>
      </c>
      <c r="U7" s="5"/>
    </row>
    <row r="8" spans="2:21" ht="150" customHeight="1" x14ac:dyDescent="0.25">
      <c r="B8" s="86"/>
      <c r="C8" s="89"/>
      <c r="D8" s="6" t="s">
        <v>102</v>
      </c>
      <c r="E8" s="6" t="s">
        <v>17</v>
      </c>
      <c r="F8" s="6" t="s">
        <v>17</v>
      </c>
      <c r="G8" s="6" t="s">
        <v>18</v>
      </c>
      <c r="H8" s="6" t="s">
        <v>40</v>
      </c>
      <c r="I8" s="7" t="s">
        <v>41</v>
      </c>
      <c r="J8" s="8">
        <v>3161862</v>
      </c>
      <c r="K8" s="8">
        <v>3161862</v>
      </c>
      <c r="L8" s="8">
        <v>3161862</v>
      </c>
      <c r="M8" s="8">
        <v>0</v>
      </c>
      <c r="N8" s="8">
        <v>0</v>
      </c>
      <c r="O8" s="8" t="s">
        <v>30</v>
      </c>
      <c r="P8" s="9" t="s">
        <v>19</v>
      </c>
      <c r="U8" s="5"/>
    </row>
    <row r="9" spans="2:21" ht="150" customHeight="1" x14ac:dyDescent="0.25">
      <c r="B9" s="86"/>
      <c r="C9" s="89"/>
      <c r="D9" s="6" t="s">
        <v>103</v>
      </c>
      <c r="E9" s="6" t="s">
        <v>17</v>
      </c>
      <c r="F9" s="6" t="s">
        <v>17</v>
      </c>
      <c r="G9" s="6" t="s">
        <v>18</v>
      </c>
      <c r="H9" s="6" t="s">
        <v>42</v>
      </c>
      <c r="I9" s="7" t="s">
        <v>43</v>
      </c>
      <c r="J9" s="8">
        <v>16324862.4</v>
      </c>
      <c r="K9" s="8">
        <v>16324862.4</v>
      </c>
      <c r="L9" s="8">
        <v>0</v>
      </c>
      <c r="M9" s="8">
        <v>16324862.4</v>
      </c>
      <c r="N9" s="8">
        <v>0</v>
      </c>
      <c r="O9" s="8" t="s">
        <v>30</v>
      </c>
      <c r="P9" s="9" t="s">
        <v>19</v>
      </c>
      <c r="U9" s="5"/>
    </row>
    <row r="10" spans="2:21" ht="150" customHeight="1" x14ac:dyDescent="0.25">
      <c r="B10" s="86"/>
      <c r="C10" s="89"/>
      <c r="D10" s="6" t="s">
        <v>104</v>
      </c>
      <c r="E10" s="6" t="s">
        <v>17</v>
      </c>
      <c r="F10" s="6" t="s">
        <v>17</v>
      </c>
      <c r="G10" s="6" t="s">
        <v>18</v>
      </c>
      <c r="H10" s="6" t="s">
        <v>44</v>
      </c>
      <c r="I10" s="7" t="s">
        <v>27</v>
      </c>
      <c r="J10" s="8">
        <v>6130200</v>
      </c>
      <c r="K10" s="8">
        <v>6130200</v>
      </c>
      <c r="L10" s="8">
        <v>6130200</v>
      </c>
      <c r="M10" s="8">
        <v>0</v>
      </c>
      <c r="N10" s="8">
        <v>0</v>
      </c>
      <c r="O10" s="8" t="s">
        <v>30</v>
      </c>
      <c r="P10" s="9" t="s">
        <v>19</v>
      </c>
      <c r="U10" s="5"/>
    </row>
    <row r="11" spans="2:21" ht="195" customHeight="1" x14ac:dyDescent="0.25">
      <c r="B11" s="86"/>
      <c r="C11" s="89"/>
      <c r="D11" s="6" t="s">
        <v>126</v>
      </c>
      <c r="E11" s="6" t="s">
        <v>17</v>
      </c>
      <c r="F11" s="6" t="s">
        <v>17</v>
      </c>
      <c r="G11" s="6" t="s">
        <v>18</v>
      </c>
      <c r="H11" s="6" t="s">
        <v>45</v>
      </c>
      <c r="I11" s="7" t="s">
        <v>46</v>
      </c>
      <c r="J11" s="8">
        <v>10585000</v>
      </c>
      <c r="K11" s="8">
        <v>10585000</v>
      </c>
      <c r="L11" s="8">
        <v>0</v>
      </c>
      <c r="M11" s="8">
        <v>10585000</v>
      </c>
      <c r="N11" s="8">
        <v>0</v>
      </c>
      <c r="O11" s="8" t="s">
        <v>30</v>
      </c>
      <c r="P11" s="9" t="s">
        <v>19</v>
      </c>
      <c r="U11" s="5"/>
    </row>
    <row r="12" spans="2:21" ht="150" customHeight="1" x14ac:dyDescent="0.25">
      <c r="B12" s="86"/>
      <c r="C12" s="89"/>
      <c r="D12" s="6" t="s">
        <v>105</v>
      </c>
      <c r="E12" s="6" t="s">
        <v>17</v>
      </c>
      <c r="F12" s="6" t="s">
        <v>17</v>
      </c>
      <c r="G12" s="6" t="s">
        <v>18</v>
      </c>
      <c r="H12" s="6" t="s">
        <v>47</v>
      </c>
      <c r="I12" s="7" t="s">
        <v>48</v>
      </c>
      <c r="J12" s="8">
        <v>9290790</v>
      </c>
      <c r="K12" s="8">
        <v>9290790</v>
      </c>
      <c r="L12" s="8">
        <v>0</v>
      </c>
      <c r="M12" s="8">
        <v>9290790</v>
      </c>
      <c r="N12" s="8">
        <v>0</v>
      </c>
      <c r="O12" s="8" t="s">
        <v>30</v>
      </c>
      <c r="P12" s="9" t="s">
        <v>19</v>
      </c>
      <c r="U12" s="5"/>
    </row>
    <row r="13" spans="2:21" ht="150" customHeight="1" x14ac:dyDescent="0.25">
      <c r="B13" s="86"/>
      <c r="C13" s="89"/>
      <c r="D13" s="6" t="s">
        <v>106</v>
      </c>
      <c r="E13" s="6" t="s">
        <v>17</v>
      </c>
      <c r="F13" s="6" t="s">
        <v>17</v>
      </c>
      <c r="G13" s="6" t="s">
        <v>18</v>
      </c>
      <c r="H13" s="6" t="s">
        <v>49</v>
      </c>
      <c r="I13" s="7" t="s">
        <v>27</v>
      </c>
      <c r="J13" s="8">
        <v>15113973.5</v>
      </c>
      <c r="K13" s="8">
        <v>15113973.5</v>
      </c>
      <c r="L13" s="8">
        <v>9215837.5</v>
      </c>
      <c r="M13" s="8">
        <v>5898136</v>
      </c>
      <c r="N13" s="8">
        <v>0</v>
      </c>
      <c r="O13" s="8" t="s">
        <v>30</v>
      </c>
      <c r="P13" s="9" t="s">
        <v>19</v>
      </c>
      <c r="U13" s="5"/>
    </row>
    <row r="14" spans="2:21" ht="203.25" customHeight="1" x14ac:dyDescent="0.25">
      <c r="B14" s="86"/>
      <c r="C14" s="89"/>
      <c r="D14" s="66" t="s">
        <v>50</v>
      </c>
      <c r="E14" s="66" t="s">
        <v>51</v>
      </c>
      <c r="F14" s="66" t="s">
        <v>52</v>
      </c>
      <c r="G14" s="67" t="s">
        <v>17</v>
      </c>
      <c r="H14" s="68" t="s">
        <v>53</v>
      </c>
      <c r="I14" s="68" t="s">
        <v>28</v>
      </c>
      <c r="J14" s="67">
        <v>89522714.239999995</v>
      </c>
      <c r="K14" s="67">
        <v>89522714.239999995</v>
      </c>
      <c r="L14" s="67">
        <v>83972305.957119986</v>
      </c>
      <c r="M14" s="67">
        <v>5550408.2828800082</v>
      </c>
      <c r="N14" s="67">
        <v>0</v>
      </c>
      <c r="O14" s="67" t="s">
        <v>30</v>
      </c>
      <c r="P14" s="73" t="s">
        <v>19</v>
      </c>
      <c r="U14" s="5"/>
    </row>
    <row r="15" spans="2:21" ht="203.25" customHeight="1" x14ac:dyDescent="0.25">
      <c r="B15" s="86"/>
      <c r="C15" s="89"/>
      <c r="D15" s="66" t="s">
        <v>129</v>
      </c>
      <c r="E15" s="66" t="s">
        <v>51</v>
      </c>
      <c r="F15" s="66" t="s">
        <v>52</v>
      </c>
      <c r="G15" s="67" t="s">
        <v>17</v>
      </c>
      <c r="H15" s="68" t="s">
        <v>54</v>
      </c>
      <c r="I15" s="68">
        <v>37558</v>
      </c>
      <c r="J15" s="67">
        <v>3692580</v>
      </c>
      <c r="K15" s="67">
        <v>3692580</v>
      </c>
      <c r="L15" s="67">
        <v>3463640.04</v>
      </c>
      <c r="M15" s="67">
        <v>228939.95999999996</v>
      </c>
      <c r="N15" s="67">
        <v>0</v>
      </c>
      <c r="O15" s="67" t="s">
        <v>30</v>
      </c>
      <c r="P15" s="73" t="s">
        <v>19</v>
      </c>
      <c r="U15" s="5"/>
    </row>
    <row r="16" spans="2:21" ht="150" customHeight="1" thickBot="1" x14ac:dyDescent="0.3">
      <c r="B16" s="87"/>
      <c r="C16" s="90"/>
      <c r="D16" s="6" t="s">
        <v>25</v>
      </c>
      <c r="E16" s="6" t="s">
        <v>17</v>
      </c>
      <c r="F16" s="6" t="s">
        <v>17</v>
      </c>
      <c r="G16" s="6" t="s">
        <v>18</v>
      </c>
      <c r="H16" s="6" t="s">
        <v>55</v>
      </c>
      <c r="I16" s="7" t="s">
        <v>56</v>
      </c>
      <c r="J16" s="8">
        <v>10784760.4</v>
      </c>
      <c r="K16" s="8">
        <v>10784760.4</v>
      </c>
      <c r="L16" s="8">
        <v>0</v>
      </c>
      <c r="M16" s="8">
        <v>10784760.4</v>
      </c>
      <c r="N16" s="8">
        <v>0</v>
      </c>
      <c r="O16" s="8" t="s">
        <v>30</v>
      </c>
      <c r="P16" s="9" t="s">
        <v>19</v>
      </c>
      <c r="U16" s="5"/>
    </row>
    <row r="17" spans="1:21" ht="39.75" customHeight="1" thickBot="1" x14ac:dyDescent="0.3">
      <c r="A17" s="10">
        <v>11</v>
      </c>
      <c r="B17" s="11" t="s">
        <v>95</v>
      </c>
      <c r="C17" s="12"/>
      <c r="D17" s="13"/>
      <c r="E17" s="14"/>
      <c r="F17" s="14"/>
      <c r="G17" s="14"/>
      <c r="H17" s="14"/>
      <c r="I17" s="14"/>
      <c r="J17" s="15">
        <f>SUM(J6:J16)</f>
        <v>179390502.53999999</v>
      </c>
      <c r="K17" s="15">
        <f>SUM(K6:K16)</f>
        <v>179390502.53999999</v>
      </c>
      <c r="L17" s="15">
        <f>SUM(L6:L16)</f>
        <v>109927605.49711999</v>
      </c>
      <c r="M17" s="15">
        <f>SUM(M6:M16)</f>
        <v>69462897.042880014</v>
      </c>
      <c r="N17" s="15">
        <f>SUM(N6:N16)</f>
        <v>0</v>
      </c>
      <c r="O17" s="15"/>
      <c r="P17" s="16"/>
    </row>
    <row r="18" spans="1:21" ht="150" customHeight="1" x14ac:dyDescent="0.25">
      <c r="B18" s="85" t="s">
        <v>29</v>
      </c>
      <c r="C18" s="88">
        <v>4826050517</v>
      </c>
      <c r="D18" s="57" t="s">
        <v>97</v>
      </c>
      <c r="E18" s="57" t="s">
        <v>17</v>
      </c>
      <c r="F18" s="57" t="s">
        <v>17</v>
      </c>
      <c r="G18" s="57" t="s">
        <v>17</v>
      </c>
      <c r="H18" s="58" t="s">
        <v>31</v>
      </c>
      <c r="I18" s="57" t="s">
        <v>32</v>
      </c>
      <c r="J18" s="59">
        <v>8067966.5999999996</v>
      </c>
      <c r="K18" s="59">
        <v>8067966.5999999996</v>
      </c>
      <c r="L18" s="59">
        <v>0</v>
      </c>
      <c r="M18" s="59">
        <v>0</v>
      </c>
      <c r="N18" s="59">
        <v>8067966.5999999996</v>
      </c>
      <c r="O18" s="59" t="s">
        <v>30</v>
      </c>
      <c r="P18" s="74" t="s">
        <v>19</v>
      </c>
      <c r="U18" s="5"/>
    </row>
    <row r="19" spans="1:21" ht="150" customHeight="1" x14ac:dyDescent="0.25">
      <c r="B19" s="86"/>
      <c r="C19" s="89"/>
      <c r="D19" s="57" t="s">
        <v>98</v>
      </c>
      <c r="E19" s="57" t="s">
        <v>17</v>
      </c>
      <c r="F19" s="57" t="s">
        <v>17</v>
      </c>
      <c r="G19" s="57" t="s">
        <v>17</v>
      </c>
      <c r="H19" s="58" t="s">
        <v>33</v>
      </c>
      <c r="I19" s="57" t="s">
        <v>34</v>
      </c>
      <c r="J19" s="59">
        <v>4617390.24</v>
      </c>
      <c r="K19" s="59">
        <v>4617390.24</v>
      </c>
      <c r="L19" s="59">
        <v>0</v>
      </c>
      <c r="M19" s="59">
        <v>0</v>
      </c>
      <c r="N19" s="59">
        <v>4617390.24</v>
      </c>
      <c r="O19" s="59" t="s">
        <v>30</v>
      </c>
      <c r="P19" s="74" t="s">
        <v>19</v>
      </c>
      <c r="U19" s="5"/>
    </row>
    <row r="20" spans="1:21" ht="150" customHeight="1" x14ac:dyDescent="0.25">
      <c r="B20" s="86"/>
      <c r="C20" s="89"/>
      <c r="D20" s="55" t="s">
        <v>99</v>
      </c>
      <c r="E20" s="55" t="s">
        <v>17</v>
      </c>
      <c r="F20" s="55" t="s">
        <v>17</v>
      </c>
      <c r="G20" s="60" t="s">
        <v>17</v>
      </c>
      <c r="H20" s="55" t="s">
        <v>35</v>
      </c>
      <c r="I20" s="61" t="s">
        <v>17</v>
      </c>
      <c r="J20" s="61">
        <v>6431963.6500000004</v>
      </c>
      <c r="K20" s="61">
        <v>6431963.6500000004</v>
      </c>
      <c r="L20" s="61">
        <v>0</v>
      </c>
      <c r="M20" s="61">
        <v>0</v>
      </c>
      <c r="N20" s="61">
        <v>6431963.6500000004</v>
      </c>
      <c r="O20" s="61" t="s">
        <v>30</v>
      </c>
      <c r="P20" s="75" t="s">
        <v>19</v>
      </c>
      <c r="U20" s="5"/>
    </row>
    <row r="21" spans="1:21" ht="150" customHeight="1" thickBot="1" x14ac:dyDescent="0.3">
      <c r="B21" s="87"/>
      <c r="C21" s="90"/>
      <c r="D21" s="55" t="s">
        <v>113</v>
      </c>
      <c r="E21" s="55" t="s">
        <v>17</v>
      </c>
      <c r="F21" s="55" t="s">
        <v>17</v>
      </c>
      <c r="G21" s="60" t="s">
        <v>17</v>
      </c>
      <c r="H21" s="55" t="s">
        <v>111</v>
      </c>
      <c r="I21" s="61" t="s">
        <v>112</v>
      </c>
      <c r="J21" s="61">
        <v>4195230.4000000004</v>
      </c>
      <c r="K21" s="61">
        <v>4195230.4000000004</v>
      </c>
      <c r="L21" s="61">
        <v>0</v>
      </c>
      <c r="M21" s="61">
        <v>0</v>
      </c>
      <c r="N21" s="61">
        <v>4195230.4000000004</v>
      </c>
      <c r="O21" s="61" t="s">
        <v>30</v>
      </c>
      <c r="P21" s="75" t="s">
        <v>19</v>
      </c>
      <c r="U21" s="5"/>
    </row>
    <row r="22" spans="1:21" ht="39.75" customHeight="1" thickBot="1" x14ac:dyDescent="0.3">
      <c r="A22" s="10">
        <v>4</v>
      </c>
      <c r="B22" s="11" t="s">
        <v>114</v>
      </c>
      <c r="C22" s="12"/>
      <c r="D22" s="13"/>
      <c r="E22" s="14"/>
      <c r="F22" s="14"/>
      <c r="G22" s="14"/>
      <c r="H22" s="14"/>
      <c r="I22" s="14"/>
      <c r="J22" s="15">
        <f>SUM(J18:J21)</f>
        <v>23312550.890000001</v>
      </c>
      <c r="K22" s="15">
        <f t="shared" ref="K22:N22" si="0">SUM(K18:K21)</f>
        <v>23312550.890000001</v>
      </c>
      <c r="L22" s="15">
        <f t="shared" si="0"/>
        <v>0</v>
      </c>
      <c r="M22" s="15">
        <f t="shared" si="0"/>
        <v>0</v>
      </c>
      <c r="N22" s="15">
        <f t="shared" si="0"/>
        <v>23312550.890000001</v>
      </c>
      <c r="O22" s="15"/>
      <c r="P22" s="16"/>
    </row>
    <row r="23" spans="1:21" ht="150" customHeight="1" thickBot="1" x14ac:dyDescent="0.3">
      <c r="B23" s="54" t="s">
        <v>71</v>
      </c>
      <c r="C23" s="55">
        <v>4824003085</v>
      </c>
      <c r="D23" s="6" t="s">
        <v>72</v>
      </c>
      <c r="E23" s="6" t="s">
        <v>17</v>
      </c>
      <c r="F23" s="6" t="s">
        <v>17</v>
      </c>
      <c r="G23" s="6" t="s">
        <v>18</v>
      </c>
      <c r="H23" s="7" t="s">
        <v>73</v>
      </c>
      <c r="I23" s="6" t="s">
        <v>74</v>
      </c>
      <c r="J23" s="8">
        <v>11497241.24</v>
      </c>
      <c r="K23" s="8">
        <v>11497241.24</v>
      </c>
      <c r="L23" s="8">
        <v>0</v>
      </c>
      <c r="M23" s="8">
        <v>4200000</v>
      </c>
      <c r="N23" s="8">
        <f>K23-M23</f>
        <v>7297241.2400000002</v>
      </c>
      <c r="O23" s="8" t="s">
        <v>30</v>
      </c>
      <c r="P23" s="9" t="s">
        <v>19</v>
      </c>
      <c r="U23" s="5"/>
    </row>
    <row r="24" spans="1:21" ht="39.75" customHeight="1" thickBot="1" x14ac:dyDescent="0.3">
      <c r="A24" s="10">
        <v>1</v>
      </c>
      <c r="B24" s="11" t="s">
        <v>21</v>
      </c>
      <c r="C24" s="12"/>
      <c r="D24" s="13"/>
      <c r="E24" s="14"/>
      <c r="F24" s="14"/>
      <c r="G24" s="14"/>
      <c r="H24" s="14"/>
      <c r="I24" s="14"/>
      <c r="J24" s="15">
        <f>SUM(J23)</f>
        <v>11497241.24</v>
      </c>
      <c r="K24" s="15">
        <f t="shared" ref="K24:N24" si="1">SUM(K23)</f>
        <v>11497241.24</v>
      </c>
      <c r="L24" s="15">
        <f t="shared" si="1"/>
        <v>0</v>
      </c>
      <c r="M24" s="15">
        <f t="shared" si="1"/>
        <v>4200000</v>
      </c>
      <c r="N24" s="15">
        <f t="shared" si="1"/>
        <v>7297241.2400000002</v>
      </c>
      <c r="O24" s="15"/>
      <c r="P24" s="16"/>
    </row>
    <row r="25" spans="1:21" ht="150" customHeight="1" thickBot="1" x14ac:dyDescent="0.3">
      <c r="B25" s="54" t="s">
        <v>89</v>
      </c>
      <c r="C25" s="55">
        <v>4825013424</v>
      </c>
      <c r="D25" s="6" t="s">
        <v>130</v>
      </c>
      <c r="E25" s="6" t="s">
        <v>17</v>
      </c>
      <c r="F25" s="6" t="s">
        <v>17</v>
      </c>
      <c r="G25" s="6" t="s">
        <v>90</v>
      </c>
      <c r="H25" s="7" t="s">
        <v>91</v>
      </c>
      <c r="I25" s="6" t="s">
        <v>22</v>
      </c>
      <c r="J25" s="8">
        <v>12295000</v>
      </c>
      <c r="K25" s="8">
        <v>12295000</v>
      </c>
      <c r="L25" s="8">
        <v>0</v>
      </c>
      <c r="M25" s="8">
        <v>12295000</v>
      </c>
      <c r="N25" s="8">
        <v>0</v>
      </c>
      <c r="O25" s="8" t="s">
        <v>30</v>
      </c>
      <c r="P25" s="9" t="s">
        <v>19</v>
      </c>
      <c r="U25" s="5"/>
    </row>
    <row r="26" spans="1:21" ht="39.75" customHeight="1" thickBot="1" x14ac:dyDescent="0.3">
      <c r="A26" s="10">
        <v>1</v>
      </c>
      <c r="B26" s="11" t="s">
        <v>21</v>
      </c>
      <c r="C26" s="12"/>
      <c r="D26" s="13"/>
      <c r="E26" s="14"/>
      <c r="F26" s="14"/>
      <c r="G26" s="14"/>
      <c r="H26" s="14"/>
      <c r="I26" s="14"/>
      <c r="J26" s="15">
        <f>SUM(J25)</f>
        <v>12295000</v>
      </c>
      <c r="K26" s="15">
        <f t="shared" ref="K26:N26" si="2">SUM(K25)</f>
        <v>12295000</v>
      </c>
      <c r="L26" s="15">
        <f t="shared" si="2"/>
        <v>0</v>
      </c>
      <c r="M26" s="15">
        <f t="shared" si="2"/>
        <v>12295000</v>
      </c>
      <c r="N26" s="15">
        <f t="shared" si="2"/>
        <v>0</v>
      </c>
      <c r="O26" s="15"/>
      <c r="P26" s="16"/>
    </row>
    <row r="27" spans="1:21" ht="150" customHeight="1" thickBot="1" x14ac:dyDescent="0.3">
      <c r="B27" s="54" t="s">
        <v>65</v>
      </c>
      <c r="C27" s="55">
        <v>4826056283</v>
      </c>
      <c r="D27" s="66" t="s">
        <v>66</v>
      </c>
      <c r="E27" s="66" t="s">
        <v>67</v>
      </c>
      <c r="F27" s="66" t="s">
        <v>68</v>
      </c>
      <c r="G27" s="67" t="s">
        <v>59</v>
      </c>
      <c r="H27" s="68" t="s">
        <v>69</v>
      </c>
      <c r="I27" s="68" t="s">
        <v>70</v>
      </c>
      <c r="J27" s="67">
        <v>247873098.93000001</v>
      </c>
      <c r="K27" s="67">
        <v>247873098.93000001</v>
      </c>
      <c r="L27" s="67">
        <v>214390500</v>
      </c>
      <c r="M27" s="67">
        <v>33482598.93</v>
      </c>
      <c r="N27" s="67">
        <v>0</v>
      </c>
      <c r="O27" s="67" t="s">
        <v>30</v>
      </c>
      <c r="P27" s="73" t="s">
        <v>19</v>
      </c>
      <c r="U27" s="5"/>
    </row>
    <row r="28" spans="1:21" ht="39.75" customHeight="1" thickBot="1" x14ac:dyDescent="0.3">
      <c r="A28" s="10">
        <v>1</v>
      </c>
      <c r="B28" s="11" t="s">
        <v>21</v>
      </c>
      <c r="C28" s="12"/>
      <c r="D28" s="13"/>
      <c r="E28" s="14"/>
      <c r="F28" s="14"/>
      <c r="G28" s="14"/>
      <c r="H28" s="14"/>
      <c r="I28" s="14"/>
      <c r="J28" s="15">
        <f>SUM(J27)</f>
        <v>247873098.93000001</v>
      </c>
      <c r="K28" s="15">
        <f t="shared" ref="K28:N28" si="3">SUM(K27)</f>
        <v>247873098.93000001</v>
      </c>
      <c r="L28" s="15">
        <f t="shared" si="3"/>
        <v>214390500</v>
      </c>
      <c r="M28" s="15">
        <f t="shared" si="3"/>
        <v>33482598.93</v>
      </c>
      <c r="N28" s="15">
        <f t="shared" si="3"/>
        <v>0</v>
      </c>
      <c r="O28" s="15"/>
      <c r="P28" s="16"/>
    </row>
    <row r="29" spans="1:21" ht="150" customHeight="1" x14ac:dyDescent="0.25">
      <c r="B29" s="85" t="s">
        <v>57</v>
      </c>
      <c r="C29" s="88">
        <v>4826129728</v>
      </c>
      <c r="D29" s="6" t="s">
        <v>58</v>
      </c>
      <c r="E29" s="6" t="s">
        <v>17</v>
      </c>
      <c r="F29" s="6" t="s">
        <v>17</v>
      </c>
      <c r="G29" s="6" t="s">
        <v>59</v>
      </c>
      <c r="H29" s="7" t="s">
        <v>17</v>
      </c>
      <c r="I29" s="6" t="s">
        <v>60</v>
      </c>
      <c r="J29" s="8">
        <v>4300000</v>
      </c>
      <c r="K29" s="8">
        <v>4300000</v>
      </c>
      <c r="L29" s="8">
        <v>0</v>
      </c>
      <c r="M29" s="8">
        <v>4300000</v>
      </c>
      <c r="N29" s="8">
        <v>0</v>
      </c>
      <c r="O29" s="8" t="s">
        <v>30</v>
      </c>
      <c r="P29" s="9" t="s">
        <v>19</v>
      </c>
      <c r="U29" s="5"/>
    </row>
    <row r="30" spans="1:21" ht="150" customHeight="1" thickBot="1" x14ac:dyDescent="0.3">
      <c r="B30" s="87"/>
      <c r="C30" s="90"/>
      <c r="D30" s="69" t="s">
        <v>88</v>
      </c>
      <c r="E30" s="69" t="s">
        <v>17</v>
      </c>
      <c r="F30" s="69" t="s">
        <v>17</v>
      </c>
      <c r="G30" s="69" t="s">
        <v>59</v>
      </c>
      <c r="H30" s="70" t="s">
        <v>17</v>
      </c>
      <c r="I30" s="69" t="s">
        <v>60</v>
      </c>
      <c r="J30" s="71">
        <v>3009800</v>
      </c>
      <c r="K30" s="71">
        <v>3009800</v>
      </c>
      <c r="L30" s="71">
        <v>0</v>
      </c>
      <c r="M30" s="71">
        <v>3009800</v>
      </c>
      <c r="N30" s="71">
        <v>0</v>
      </c>
      <c r="O30" s="71" t="s">
        <v>30</v>
      </c>
      <c r="P30" s="76" t="s">
        <v>19</v>
      </c>
      <c r="U30" s="5"/>
    </row>
    <row r="31" spans="1:21" ht="39.75" customHeight="1" thickBot="1" x14ac:dyDescent="0.3">
      <c r="A31" s="10">
        <v>2</v>
      </c>
      <c r="B31" s="11" t="s">
        <v>26</v>
      </c>
      <c r="C31" s="12"/>
      <c r="D31" s="13"/>
      <c r="E31" s="14"/>
      <c r="F31" s="14"/>
      <c r="G31" s="14"/>
      <c r="H31" s="14"/>
      <c r="I31" s="14"/>
      <c r="J31" s="15">
        <f>SUM(J29:J30)</f>
        <v>7309800</v>
      </c>
      <c r="K31" s="15">
        <f t="shared" ref="K31:N31" si="4">SUM(K29:K30)</f>
        <v>7309800</v>
      </c>
      <c r="L31" s="15">
        <f t="shared" si="4"/>
        <v>0</v>
      </c>
      <c r="M31" s="15">
        <f t="shared" si="4"/>
        <v>7309800</v>
      </c>
      <c r="N31" s="15">
        <f t="shared" si="4"/>
        <v>0</v>
      </c>
      <c r="O31" s="15"/>
      <c r="P31" s="16"/>
    </row>
    <row r="32" spans="1:21" ht="150" customHeight="1" thickBot="1" x14ac:dyDescent="0.3">
      <c r="B32" s="54" t="s">
        <v>61</v>
      </c>
      <c r="C32" s="55">
        <v>4826074733</v>
      </c>
      <c r="D32" s="6" t="s">
        <v>62</v>
      </c>
      <c r="E32" s="6" t="s">
        <v>17</v>
      </c>
      <c r="F32" s="6" t="s">
        <v>17</v>
      </c>
      <c r="G32" s="6" t="s">
        <v>24</v>
      </c>
      <c r="H32" s="6" t="s">
        <v>63</v>
      </c>
      <c r="I32" s="7" t="s">
        <v>64</v>
      </c>
      <c r="J32" s="8">
        <v>10000000</v>
      </c>
      <c r="K32" s="8">
        <v>10000000</v>
      </c>
      <c r="L32" s="8">
        <v>0</v>
      </c>
      <c r="M32" s="8">
        <v>10000000</v>
      </c>
      <c r="N32" s="8">
        <v>0</v>
      </c>
      <c r="O32" s="8" t="s">
        <v>30</v>
      </c>
      <c r="P32" s="9" t="s">
        <v>19</v>
      </c>
      <c r="U32" s="5"/>
    </row>
    <row r="33" spans="1:21" ht="39.75" customHeight="1" thickBot="1" x14ac:dyDescent="0.3">
      <c r="A33" s="10">
        <v>1</v>
      </c>
      <c r="B33" s="11" t="s">
        <v>21</v>
      </c>
      <c r="C33" s="12"/>
      <c r="D33" s="13"/>
      <c r="E33" s="14"/>
      <c r="F33" s="14"/>
      <c r="G33" s="14"/>
      <c r="H33" s="14"/>
      <c r="I33" s="14"/>
      <c r="J33" s="15">
        <f>SUM(J32)</f>
        <v>10000000</v>
      </c>
      <c r="K33" s="15">
        <f t="shared" ref="K33:N33" si="5">SUM(K32)</f>
        <v>10000000</v>
      </c>
      <c r="L33" s="15">
        <f t="shared" si="5"/>
        <v>0</v>
      </c>
      <c r="M33" s="15">
        <f t="shared" si="5"/>
        <v>10000000</v>
      </c>
      <c r="N33" s="15">
        <f t="shared" si="5"/>
        <v>0</v>
      </c>
      <c r="O33" s="15"/>
      <c r="P33" s="16"/>
    </row>
    <row r="34" spans="1:21" ht="150" customHeight="1" thickBot="1" x14ac:dyDescent="0.3">
      <c r="B34" s="54" t="s">
        <v>75</v>
      </c>
      <c r="C34" s="55">
        <v>4817003609</v>
      </c>
      <c r="D34" s="6" t="s">
        <v>76</v>
      </c>
      <c r="E34" s="6" t="s">
        <v>17</v>
      </c>
      <c r="F34" s="6" t="s">
        <v>17</v>
      </c>
      <c r="G34" s="6" t="s">
        <v>20</v>
      </c>
      <c r="H34" s="6" t="s">
        <v>77</v>
      </c>
      <c r="I34" s="7" t="s">
        <v>78</v>
      </c>
      <c r="J34" s="8">
        <v>11800000</v>
      </c>
      <c r="K34" s="8">
        <v>11800000</v>
      </c>
      <c r="L34" s="8">
        <v>0</v>
      </c>
      <c r="M34" s="8">
        <v>11800000</v>
      </c>
      <c r="N34" s="8">
        <v>0</v>
      </c>
      <c r="O34" s="8" t="s">
        <v>30</v>
      </c>
      <c r="P34" s="9" t="s">
        <v>19</v>
      </c>
      <c r="U34" s="5"/>
    </row>
    <row r="35" spans="1:21" ht="39.75" customHeight="1" thickBot="1" x14ac:dyDescent="0.3">
      <c r="A35" s="10">
        <v>1</v>
      </c>
      <c r="B35" s="11" t="s">
        <v>21</v>
      </c>
      <c r="C35" s="12"/>
      <c r="D35" s="13"/>
      <c r="E35" s="14"/>
      <c r="F35" s="14"/>
      <c r="G35" s="14"/>
      <c r="H35" s="14"/>
      <c r="I35" s="14"/>
      <c r="J35" s="15">
        <f>SUM(J34)</f>
        <v>11800000</v>
      </c>
      <c r="K35" s="15">
        <f t="shared" ref="K35:N35" si="6">SUM(K34)</f>
        <v>11800000</v>
      </c>
      <c r="L35" s="15">
        <f t="shared" si="6"/>
        <v>0</v>
      </c>
      <c r="M35" s="15">
        <f t="shared" si="6"/>
        <v>11800000</v>
      </c>
      <c r="N35" s="15">
        <f t="shared" si="6"/>
        <v>0</v>
      </c>
      <c r="O35" s="15"/>
      <c r="P35" s="16"/>
    </row>
    <row r="36" spans="1:21" ht="150" customHeight="1" thickBot="1" x14ac:dyDescent="0.3">
      <c r="B36" s="77" t="s">
        <v>79</v>
      </c>
      <c r="C36" s="62">
        <v>4826143384</v>
      </c>
      <c r="D36" s="63" t="s">
        <v>80</v>
      </c>
      <c r="E36" s="63" t="s">
        <v>17</v>
      </c>
      <c r="F36" s="63" t="s">
        <v>17</v>
      </c>
      <c r="G36" s="63" t="s">
        <v>81</v>
      </c>
      <c r="H36" s="64" t="s">
        <v>82</v>
      </c>
      <c r="I36" s="7"/>
      <c r="J36" s="65">
        <v>33500000</v>
      </c>
      <c r="K36" s="65">
        <v>33500000</v>
      </c>
      <c r="L36" s="65">
        <v>0</v>
      </c>
      <c r="M36" s="65">
        <v>33500000</v>
      </c>
      <c r="N36" s="65">
        <v>0</v>
      </c>
      <c r="O36" s="65" t="s">
        <v>30</v>
      </c>
      <c r="P36" s="72" t="s">
        <v>19</v>
      </c>
      <c r="U36" s="5"/>
    </row>
    <row r="37" spans="1:21" ht="39.75" customHeight="1" thickBot="1" x14ac:dyDescent="0.3">
      <c r="A37" s="10">
        <v>1</v>
      </c>
      <c r="B37" s="11" t="s">
        <v>21</v>
      </c>
      <c r="C37" s="12"/>
      <c r="D37" s="13"/>
      <c r="E37" s="14"/>
      <c r="F37" s="14"/>
      <c r="G37" s="14"/>
      <c r="H37" s="14"/>
      <c r="I37" s="14"/>
      <c r="J37" s="15">
        <f>SUM(J36)</f>
        <v>33500000</v>
      </c>
      <c r="K37" s="15">
        <f t="shared" ref="K37:N37" si="7">SUM(K36)</f>
        <v>33500000</v>
      </c>
      <c r="L37" s="15">
        <f t="shared" si="7"/>
        <v>0</v>
      </c>
      <c r="M37" s="15">
        <f t="shared" si="7"/>
        <v>33500000</v>
      </c>
      <c r="N37" s="15">
        <f t="shared" si="7"/>
        <v>0</v>
      </c>
      <c r="O37" s="15"/>
      <c r="P37" s="16"/>
    </row>
    <row r="38" spans="1:21" ht="150" customHeight="1" thickBot="1" x14ac:dyDescent="0.3">
      <c r="B38" s="78" t="s">
        <v>83</v>
      </c>
      <c r="C38" s="56">
        <v>4802003532</v>
      </c>
      <c r="D38" s="69" t="s">
        <v>84</v>
      </c>
      <c r="E38" s="69" t="s">
        <v>17</v>
      </c>
      <c r="F38" s="69" t="s">
        <v>17</v>
      </c>
      <c r="G38" s="69" t="s">
        <v>85</v>
      </c>
      <c r="H38" s="70" t="s">
        <v>86</v>
      </c>
      <c r="I38" s="69" t="s">
        <v>87</v>
      </c>
      <c r="J38" s="71">
        <v>9940510.5199999996</v>
      </c>
      <c r="K38" s="71">
        <v>9940510.5199999996</v>
      </c>
      <c r="L38" s="71">
        <v>0</v>
      </c>
      <c r="M38" s="71">
        <v>9940510.5199999996</v>
      </c>
      <c r="N38" s="71">
        <v>0</v>
      </c>
      <c r="O38" s="71" t="s">
        <v>30</v>
      </c>
      <c r="P38" s="76" t="s">
        <v>19</v>
      </c>
      <c r="U38" s="5"/>
    </row>
    <row r="39" spans="1:21" ht="39.75" customHeight="1" thickBot="1" x14ac:dyDescent="0.3">
      <c r="A39" s="10">
        <v>1</v>
      </c>
      <c r="B39" s="11" t="s">
        <v>21</v>
      </c>
      <c r="C39" s="12"/>
      <c r="D39" s="13"/>
      <c r="E39" s="14"/>
      <c r="F39" s="14"/>
      <c r="G39" s="14"/>
      <c r="H39" s="14"/>
      <c r="I39" s="14"/>
      <c r="J39" s="15">
        <f>SUM(J38)</f>
        <v>9940510.5199999996</v>
      </c>
      <c r="K39" s="15">
        <f t="shared" ref="K39:N39" si="8">SUM(K38)</f>
        <v>9940510.5199999996</v>
      </c>
      <c r="L39" s="15">
        <f t="shared" si="8"/>
        <v>0</v>
      </c>
      <c r="M39" s="15">
        <f t="shared" si="8"/>
        <v>9940510.5199999996</v>
      </c>
      <c r="N39" s="15">
        <f t="shared" si="8"/>
        <v>0</v>
      </c>
      <c r="O39" s="15"/>
      <c r="P39" s="16"/>
    </row>
    <row r="40" spans="1:21" ht="150" customHeight="1" thickBot="1" x14ac:dyDescent="0.3">
      <c r="B40" s="54" t="s">
        <v>23</v>
      </c>
      <c r="C40" s="55">
        <v>4826121447</v>
      </c>
      <c r="D40" s="6" t="s">
        <v>92</v>
      </c>
      <c r="E40" s="6" t="s">
        <v>17</v>
      </c>
      <c r="F40" s="6" t="s">
        <v>17</v>
      </c>
      <c r="G40" s="6" t="s">
        <v>24</v>
      </c>
      <c r="H40" s="7" t="s">
        <v>93</v>
      </c>
      <c r="I40" s="6" t="s">
        <v>94</v>
      </c>
      <c r="J40" s="8">
        <v>19900000</v>
      </c>
      <c r="K40" s="8">
        <v>19900000</v>
      </c>
      <c r="L40" s="8">
        <v>0</v>
      </c>
      <c r="M40" s="8">
        <v>19900000</v>
      </c>
      <c r="N40" s="8">
        <v>0</v>
      </c>
      <c r="O40" s="8" t="s">
        <v>30</v>
      </c>
      <c r="P40" s="9" t="s">
        <v>19</v>
      </c>
      <c r="U40" s="5"/>
    </row>
    <row r="41" spans="1:21" ht="39.75" customHeight="1" thickBot="1" x14ac:dyDescent="0.3">
      <c r="A41" s="10">
        <v>1</v>
      </c>
      <c r="B41" s="11" t="s">
        <v>21</v>
      </c>
      <c r="C41" s="12"/>
      <c r="D41" s="13"/>
      <c r="E41" s="14"/>
      <c r="F41" s="14"/>
      <c r="G41" s="14"/>
      <c r="H41" s="14"/>
      <c r="I41" s="14"/>
      <c r="J41" s="15">
        <f>SUM(J40)</f>
        <v>19900000</v>
      </c>
      <c r="K41" s="15">
        <f t="shared" ref="K41:N41" si="9">SUM(K40)</f>
        <v>19900000</v>
      </c>
      <c r="L41" s="15">
        <f t="shared" si="9"/>
        <v>0</v>
      </c>
      <c r="M41" s="15">
        <f t="shared" si="9"/>
        <v>19900000</v>
      </c>
      <c r="N41" s="15">
        <f t="shared" si="9"/>
        <v>0</v>
      </c>
      <c r="O41" s="15"/>
      <c r="P41" s="16"/>
    </row>
    <row r="42" spans="1:21" ht="150" customHeight="1" thickBot="1" x14ac:dyDescent="0.3">
      <c r="B42" s="79" t="s">
        <v>107</v>
      </c>
      <c r="C42" s="80">
        <v>4802002585</v>
      </c>
      <c r="D42" s="81" t="s">
        <v>108</v>
      </c>
      <c r="E42" s="81" t="s">
        <v>17</v>
      </c>
      <c r="F42" s="81" t="s">
        <v>17</v>
      </c>
      <c r="G42" s="81" t="s">
        <v>17</v>
      </c>
      <c r="H42" s="82" t="s">
        <v>110</v>
      </c>
      <c r="I42" s="81" t="s">
        <v>109</v>
      </c>
      <c r="J42" s="83">
        <v>7453500</v>
      </c>
      <c r="K42" s="83">
        <v>7453500</v>
      </c>
      <c r="L42" s="83">
        <v>0</v>
      </c>
      <c r="M42" s="83">
        <v>0</v>
      </c>
      <c r="N42" s="83">
        <v>7453500</v>
      </c>
      <c r="O42" s="83" t="s">
        <v>30</v>
      </c>
      <c r="P42" s="84" t="s">
        <v>19</v>
      </c>
      <c r="U42" s="5"/>
    </row>
    <row r="43" spans="1:21" ht="39.75" customHeight="1" thickBot="1" x14ac:dyDescent="0.3">
      <c r="A43" s="10">
        <v>1</v>
      </c>
      <c r="B43" s="11" t="s">
        <v>21</v>
      </c>
      <c r="C43" s="12"/>
      <c r="D43" s="13"/>
      <c r="E43" s="14"/>
      <c r="F43" s="14"/>
      <c r="G43" s="14"/>
      <c r="H43" s="14"/>
      <c r="I43" s="14"/>
      <c r="J43" s="15">
        <f>SUM(J42)</f>
        <v>7453500</v>
      </c>
      <c r="K43" s="15">
        <f t="shared" ref="K43:N43" si="10">SUM(K42)</f>
        <v>7453500</v>
      </c>
      <c r="L43" s="15">
        <f t="shared" si="10"/>
        <v>0</v>
      </c>
      <c r="M43" s="15">
        <f t="shared" si="10"/>
        <v>0</v>
      </c>
      <c r="N43" s="15">
        <f t="shared" si="10"/>
        <v>7453500</v>
      </c>
      <c r="O43" s="15"/>
      <c r="P43" s="16"/>
    </row>
    <row r="44" spans="1:21" ht="150" customHeight="1" thickBot="1" x14ac:dyDescent="0.3">
      <c r="B44" s="54" t="s">
        <v>115</v>
      </c>
      <c r="C44" s="55">
        <v>4808002630</v>
      </c>
      <c r="D44" s="6" t="s">
        <v>116</v>
      </c>
      <c r="E44" s="6" t="s">
        <v>17</v>
      </c>
      <c r="F44" s="6" t="s">
        <v>17</v>
      </c>
      <c r="G44" s="6" t="s">
        <v>18</v>
      </c>
      <c r="H44" s="7"/>
      <c r="I44" s="6"/>
      <c r="J44" s="8">
        <v>3482333.33</v>
      </c>
      <c r="K44" s="8">
        <v>3482333.33</v>
      </c>
      <c r="L44" s="8">
        <v>0</v>
      </c>
      <c r="M44" s="8">
        <v>3482333.33</v>
      </c>
      <c r="N44" s="8">
        <v>0</v>
      </c>
      <c r="O44" s="8" t="s">
        <v>30</v>
      </c>
      <c r="P44" s="9" t="s">
        <v>19</v>
      </c>
      <c r="U44" s="5"/>
    </row>
    <row r="45" spans="1:21" ht="39.75" customHeight="1" thickBot="1" x14ac:dyDescent="0.3">
      <c r="A45" s="10">
        <v>1</v>
      </c>
      <c r="B45" s="11" t="s">
        <v>21</v>
      </c>
      <c r="C45" s="12"/>
      <c r="D45" s="13"/>
      <c r="E45" s="14"/>
      <c r="F45" s="14"/>
      <c r="G45" s="14"/>
      <c r="H45" s="14"/>
      <c r="I45" s="14"/>
      <c r="J45" s="15">
        <f>SUM(J44)</f>
        <v>3482333.33</v>
      </c>
      <c r="K45" s="15">
        <f t="shared" ref="K45:N45" si="11">SUM(K44)</f>
        <v>3482333.33</v>
      </c>
      <c r="L45" s="15">
        <f t="shared" si="11"/>
        <v>0</v>
      </c>
      <c r="M45" s="15">
        <f t="shared" si="11"/>
        <v>3482333.33</v>
      </c>
      <c r="N45" s="15">
        <f t="shared" si="11"/>
        <v>0</v>
      </c>
      <c r="O45" s="15"/>
      <c r="P45" s="16"/>
    </row>
    <row r="46" spans="1:21" ht="150" customHeight="1" thickBot="1" x14ac:dyDescent="0.3">
      <c r="B46" s="79" t="s">
        <v>117</v>
      </c>
      <c r="C46" s="80">
        <v>4826143955</v>
      </c>
      <c r="D46" s="81" t="s">
        <v>131</v>
      </c>
      <c r="E46" s="81" t="s">
        <v>17</v>
      </c>
      <c r="F46" s="81" t="s">
        <v>17</v>
      </c>
      <c r="G46" s="81" t="s">
        <v>17</v>
      </c>
      <c r="H46" s="82" t="s">
        <v>118</v>
      </c>
      <c r="I46" s="81"/>
      <c r="J46" s="83">
        <v>22873228.079999998</v>
      </c>
      <c r="K46" s="83">
        <v>22873228.079999998</v>
      </c>
      <c r="L46" s="83">
        <v>0</v>
      </c>
      <c r="M46" s="83">
        <v>22873228.079999998</v>
      </c>
      <c r="N46" s="83">
        <v>0</v>
      </c>
      <c r="O46" s="83" t="s">
        <v>30</v>
      </c>
      <c r="P46" s="84" t="s">
        <v>19</v>
      </c>
      <c r="U46" s="5"/>
    </row>
    <row r="47" spans="1:21" ht="39.75" customHeight="1" thickBot="1" x14ac:dyDescent="0.3">
      <c r="A47" s="10">
        <v>1</v>
      </c>
      <c r="B47" s="11" t="s">
        <v>21</v>
      </c>
      <c r="C47" s="12"/>
      <c r="D47" s="13"/>
      <c r="E47" s="14"/>
      <c r="F47" s="14"/>
      <c r="G47" s="14"/>
      <c r="H47" s="14"/>
      <c r="I47" s="14"/>
      <c r="J47" s="15">
        <f>SUM(J46)</f>
        <v>22873228.079999998</v>
      </c>
      <c r="K47" s="15">
        <f t="shared" ref="K47:N47" si="12">SUM(K46)</f>
        <v>22873228.079999998</v>
      </c>
      <c r="L47" s="15">
        <f t="shared" si="12"/>
        <v>0</v>
      </c>
      <c r="M47" s="15">
        <f t="shared" si="12"/>
        <v>22873228.079999998</v>
      </c>
      <c r="N47" s="15">
        <f t="shared" si="12"/>
        <v>0</v>
      </c>
      <c r="O47" s="15"/>
      <c r="P47" s="16"/>
    </row>
    <row r="48" spans="1:21" ht="168" customHeight="1" x14ac:dyDescent="0.25">
      <c r="B48" s="85" t="s">
        <v>119</v>
      </c>
      <c r="C48" s="88">
        <v>4826008716</v>
      </c>
      <c r="D48" s="6" t="s">
        <v>127</v>
      </c>
      <c r="E48" s="6" t="s">
        <v>17</v>
      </c>
      <c r="F48" s="6" t="s">
        <v>17</v>
      </c>
      <c r="G48" s="6" t="s">
        <v>18</v>
      </c>
      <c r="H48" s="7" t="s">
        <v>120</v>
      </c>
      <c r="I48" s="6" t="s">
        <v>121</v>
      </c>
      <c r="J48" s="8">
        <v>5181226.24</v>
      </c>
      <c r="K48" s="8">
        <v>5181226.24</v>
      </c>
      <c r="L48" s="8">
        <v>0</v>
      </c>
      <c r="M48" s="8">
        <v>5181226.24</v>
      </c>
      <c r="N48" s="8">
        <v>0</v>
      </c>
      <c r="O48" s="8" t="s">
        <v>30</v>
      </c>
      <c r="P48" s="9" t="s">
        <v>19</v>
      </c>
      <c r="U48" s="5"/>
    </row>
    <row r="49" spans="1:21" ht="168" customHeight="1" thickBot="1" x14ac:dyDescent="0.3">
      <c r="B49" s="87"/>
      <c r="C49" s="90"/>
      <c r="D49" s="6" t="s">
        <v>128</v>
      </c>
      <c r="E49" s="6" t="s">
        <v>17</v>
      </c>
      <c r="F49" s="6" t="s">
        <v>17</v>
      </c>
      <c r="G49" s="6" t="s">
        <v>18</v>
      </c>
      <c r="H49" s="7" t="s">
        <v>17</v>
      </c>
      <c r="I49" s="6" t="s">
        <v>122</v>
      </c>
      <c r="J49" s="8">
        <v>4761025.03</v>
      </c>
      <c r="K49" s="8">
        <v>4761025.03</v>
      </c>
      <c r="L49" s="8">
        <v>0</v>
      </c>
      <c r="M49" s="8">
        <v>4761025.03</v>
      </c>
      <c r="N49" s="8">
        <v>0</v>
      </c>
      <c r="O49" s="8" t="s">
        <v>30</v>
      </c>
      <c r="P49" s="9" t="s">
        <v>19</v>
      </c>
      <c r="U49" s="5"/>
    </row>
    <row r="50" spans="1:21" ht="39.75" customHeight="1" thickBot="1" x14ac:dyDescent="0.3">
      <c r="A50" s="10">
        <v>2</v>
      </c>
      <c r="B50" s="11" t="s">
        <v>26</v>
      </c>
      <c r="C50" s="12"/>
      <c r="D50" s="13"/>
      <c r="E50" s="14"/>
      <c r="F50" s="14"/>
      <c r="G50" s="14"/>
      <c r="H50" s="14"/>
      <c r="I50" s="14"/>
      <c r="J50" s="15">
        <f>SUM(J48:J49)</f>
        <v>9942251.2699999996</v>
      </c>
      <c r="K50" s="15">
        <f t="shared" ref="K50:N50" si="13">SUM(K48:K49)</f>
        <v>9942251.2699999996</v>
      </c>
      <c r="L50" s="15">
        <f t="shared" si="13"/>
        <v>0</v>
      </c>
      <c r="M50" s="15">
        <f t="shared" si="13"/>
        <v>9942251.2699999996</v>
      </c>
      <c r="N50" s="15">
        <f t="shared" si="13"/>
        <v>0</v>
      </c>
      <c r="O50" s="15"/>
      <c r="P50" s="16"/>
    </row>
    <row r="51" spans="1:21" ht="69.95" customHeight="1" x14ac:dyDescent="0.25">
      <c r="A51" s="10">
        <f>SUM(A4:A50)</f>
        <v>30</v>
      </c>
      <c r="B51" s="94" t="s">
        <v>125</v>
      </c>
      <c r="C51" s="95"/>
      <c r="D51" s="95"/>
      <c r="E51" s="96"/>
      <c r="F51" s="40"/>
      <c r="G51" s="40"/>
      <c r="H51" s="41"/>
      <c r="I51" s="42">
        <f>I54+I53+I52</f>
        <v>30</v>
      </c>
      <c r="J51" s="43">
        <f>J17+J22+J24+J26+J28+J31+J33+J35+J37+J39+J41+J43+J45+J47+J50</f>
        <v>610570016.80000007</v>
      </c>
      <c r="K51" s="43">
        <f>K52+K53+K54</f>
        <v>610570016.80000007</v>
      </c>
      <c r="L51" s="43">
        <f t="shared" ref="L51:N51" si="14">L52+L53+L54</f>
        <v>324318105.49712002</v>
      </c>
      <c r="M51" s="43">
        <f t="shared" si="14"/>
        <v>248188619.17287999</v>
      </c>
      <c r="N51" s="43">
        <f t="shared" si="14"/>
        <v>38063292.130000003</v>
      </c>
      <c r="O51" s="43"/>
      <c r="P51" s="44"/>
    </row>
    <row r="52" spans="1:21" ht="69.95" customHeight="1" x14ac:dyDescent="0.25">
      <c r="B52" s="48" t="s">
        <v>96</v>
      </c>
      <c r="C52" s="49"/>
      <c r="D52" s="49"/>
      <c r="E52" s="50"/>
      <c r="F52" s="17"/>
      <c r="G52" s="17"/>
      <c r="H52" s="17"/>
      <c r="I52" s="18">
        <v>3</v>
      </c>
      <c r="J52" s="19">
        <f>J14+J15+J27</f>
        <v>341088393.17000002</v>
      </c>
      <c r="K52" s="19">
        <f>K14+K15+K27</f>
        <v>341088393.17000002</v>
      </c>
      <c r="L52" s="19">
        <f>L14+L15+L27</f>
        <v>301826445.99712002</v>
      </c>
      <c r="M52" s="19">
        <f>M14+M15+M27</f>
        <v>39261947.172880009</v>
      </c>
      <c r="N52" s="19">
        <f>N14+N15+N27</f>
        <v>0</v>
      </c>
      <c r="O52" s="19"/>
      <c r="P52" s="20"/>
    </row>
    <row r="53" spans="1:21" ht="69.95" customHeight="1" x14ac:dyDescent="0.25">
      <c r="B53" s="45" t="s">
        <v>123</v>
      </c>
      <c r="C53" s="46"/>
      <c r="D53" s="46"/>
      <c r="E53" s="47"/>
      <c r="F53" s="21"/>
      <c r="G53" s="21"/>
      <c r="H53" s="21"/>
      <c r="I53" s="22">
        <v>21</v>
      </c>
      <c r="J53" s="23">
        <f>J6+J7+J8+J9+J10+J11+J12+J13+J16+J29+J30+J32+J23+J34+J36+J38+J25+J40+J44+J48+J49</f>
        <v>215842344.66000006</v>
      </c>
      <c r="K53" s="23">
        <f t="shared" ref="K53:N53" si="15">K6+K7+K8+K9+K10+K11+K12+K13+K16+K29+K30+K32+K23+K34+K36+K38+K25+K40+K44+K48+K49</f>
        <v>215842344.66000006</v>
      </c>
      <c r="L53" s="23">
        <f t="shared" si="15"/>
        <v>22491659.5</v>
      </c>
      <c r="M53" s="23">
        <f t="shared" si="15"/>
        <v>186053443.92000002</v>
      </c>
      <c r="N53" s="23">
        <f t="shared" si="15"/>
        <v>7297241.2400000002</v>
      </c>
      <c r="O53" s="23"/>
      <c r="P53" s="24"/>
    </row>
    <row r="54" spans="1:21" ht="69.95" customHeight="1" thickBot="1" x14ac:dyDescent="0.3">
      <c r="B54" s="51" t="s">
        <v>132</v>
      </c>
      <c r="C54" s="52"/>
      <c r="D54" s="52"/>
      <c r="E54" s="53"/>
      <c r="F54" s="25"/>
      <c r="G54" s="25"/>
      <c r="H54" s="25"/>
      <c r="I54" s="26">
        <v>6</v>
      </c>
      <c r="J54" s="27">
        <f>J18+J19+J20+J21+J42+J46</f>
        <v>53639278.969999999</v>
      </c>
      <c r="K54" s="27">
        <f t="shared" ref="K54:N54" si="16">K18+K19+K20+K21+K42+K46</f>
        <v>53639278.969999999</v>
      </c>
      <c r="L54" s="27">
        <f t="shared" si="16"/>
        <v>0</v>
      </c>
      <c r="M54" s="27">
        <f t="shared" si="16"/>
        <v>22873228.079999998</v>
      </c>
      <c r="N54" s="27">
        <f t="shared" si="16"/>
        <v>30766050.890000001</v>
      </c>
      <c r="O54" s="27"/>
      <c r="P54" s="28"/>
    </row>
    <row r="55" spans="1:21" ht="28.5" thickBot="1" x14ac:dyDescent="0.3">
      <c r="B55" s="29"/>
      <c r="C55" s="30"/>
      <c r="D55" s="30"/>
      <c r="E55" s="31"/>
      <c r="F55" s="32"/>
      <c r="G55" s="32"/>
      <c r="H55" s="31"/>
      <c r="I55" s="31"/>
      <c r="J55" s="31"/>
      <c r="K55" s="31"/>
      <c r="L55" s="31"/>
      <c r="M55" s="32"/>
      <c r="N55" s="32"/>
      <c r="O55" s="33"/>
      <c r="P55" s="34"/>
    </row>
    <row r="58" spans="1:21" x14ac:dyDescent="0.25">
      <c r="J58" s="39"/>
    </row>
  </sheetData>
  <mergeCells count="23">
    <mergeCell ref="C48:C49"/>
    <mergeCell ref="B5:P5"/>
    <mergeCell ref="B51:E51"/>
    <mergeCell ref="B2:P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N3"/>
    <mergeCell ref="O3:O4"/>
    <mergeCell ref="P3:P4"/>
    <mergeCell ref="B48:B49"/>
    <mergeCell ref="B6:B16"/>
    <mergeCell ref="C6:C16"/>
    <mergeCell ref="B29:B30"/>
    <mergeCell ref="C29:C30"/>
    <mergeCell ref="B18:B21"/>
    <mergeCell ref="C18:C21"/>
  </mergeCells>
  <dataValidations count="1">
    <dataValidation type="list" allowBlank="1" showInputMessage="1" showErrorMessage="1" promptTitle="эл. аукцион; эл. конкурс" sqref="P55 P32 P6 P42 P23 P34 P36 P38 P29:P30 P25 P40 P20 P44 P46 P49" xr:uid="{A4A57165-76EF-4319-8B6D-A5C35D9F56AD}">
      <formula1>"эл. аукцион, эл. конкурс, запрос котировок в эл. форме"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ЦЗ_АВГУСТ</vt:lpstr>
      <vt:lpstr>ЦЗ_АВГУСТ!Область_печати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u1505</dc:creator>
  <cp:lastModifiedBy>u1505</cp:lastModifiedBy>
  <dcterms:created xsi:type="dcterms:W3CDTF">2026-07-07T08:57:02Z</dcterms:created>
  <dcterms:modified xsi:type="dcterms:W3CDTF">2026-08-18T08:01:41Z</dcterms:modified>
</cp:coreProperties>
</file>