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Централизация закупок 2026_ОКУ\График ЦЗ на 2026 год\НА САЙТ_ЦЗ_ОКУ_2026\"/>
    </mc:Choice>
  </mc:AlternateContent>
  <xr:revisionPtr revIDLastSave="0" documentId="13_ncr:1_{E7BE0FB1-1C5C-47A4-8506-13348456D6C3}" xr6:coauthVersionLast="43" xr6:coauthVersionMax="43" xr10:uidLastSave="{00000000-0000-0000-0000-000000000000}"/>
  <bookViews>
    <workbookView xWindow="-120" yWindow="-120" windowWidth="29040" windowHeight="15840" xr2:uid="{90AF0564-2292-477B-8EC9-10461764C038}"/>
  </bookViews>
  <sheets>
    <sheet name="ЦЗ_МАЙ " sheetId="1" r:id="rId1"/>
  </sheets>
  <definedNames>
    <definedName name="_xlnm._FilterDatabase" localSheetId="0" hidden="1">'ЦЗ_МАЙ '!$A$6:$U$123</definedName>
    <definedName name="_xlnm.Print_Area" localSheetId="0">'ЦЗ_МАЙ '!$B$2:$P$124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2" i="1" l="1"/>
  <c r="K71" i="1"/>
  <c r="L71" i="1"/>
  <c r="M71" i="1"/>
  <c r="N71" i="1"/>
  <c r="J71" i="1"/>
  <c r="A120" i="1"/>
  <c r="K122" i="1"/>
  <c r="L122" i="1"/>
  <c r="M122" i="1"/>
  <c r="N122" i="1"/>
  <c r="K123" i="1" l="1"/>
  <c r="L123" i="1"/>
  <c r="M123" i="1"/>
  <c r="N123" i="1"/>
  <c r="J123" i="1"/>
  <c r="O122" i="1"/>
  <c r="K121" i="1"/>
  <c r="L121" i="1"/>
  <c r="N121" i="1"/>
  <c r="O121" i="1"/>
  <c r="J121" i="1"/>
  <c r="K50" i="1"/>
  <c r="L50" i="1"/>
  <c r="M50" i="1"/>
  <c r="N50" i="1"/>
  <c r="O50" i="1"/>
  <c r="J50" i="1"/>
  <c r="N119" i="1" l="1"/>
  <c r="M119" i="1"/>
  <c r="L119" i="1"/>
  <c r="K119" i="1"/>
  <c r="J119" i="1"/>
  <c r="N117" i="1" l="1"/>
  <c r="M117" i="1"/>
  <c r="L117" i="1"/>
  <c r="K117" i="1"/>
  <c r="J117" i="1"/>
  <c r="K20" i="1" l="1"/>
  <c r="L20" i="1"/>
  <c r="M20" i="1"/>
  <c r="N20" i="1"/>
  <c r="J20" i="1"/>
  <c r="K115" i="1"/>
  <c r="L115" i="1"/>
  <c r="M115" i="1"/>
  <c r="N115" i="1"/>
  <c r="J115" i="1"/>
  <c r="K113" i="1"/>
  <c r="L113" i="1"/>
  <c r="M113" i="1"/>
  <c r="N113" i="1"/>
  <c r="J113" i="1"/>
  <c r="K110" i="1"/>
  <c r="L110" i="1"/>
  <c r="M110" i="1"/>
  <c r="N110" i="1"/>
  <c r="J110" i="1"/>
  <c r="K104" i="1"/>
  <c r="L104" i="1"/>
  <c r="M104" i="1"/>
  <c r="N104" i="1"/>
  <c r="J104" i="1"/>
  <c r="K93" i="1"/>
  <c r="L93" i="1"/>
  <c r="M93" i="1"/>
  <c r="N93" i="1"/>
  <c r="J93" i="1"/>
  <c r="K87" i="1"/>
  <c r="L87" i="1"/>
  <c r="M87" i="1"/>
  <c r="N87" i="1"/>
  <c r="J87" i="1"/>
  <c r="K63" i="1"/>
  <c r="L63" i="1"/>
  <c r="M63" i="1"/>
  <c r="N63" i="1"/>
  <c r="J63" i="1"/>
  <c r="K55" i="1"/>
  <c r="L55" i="1"/>
  <c r="M55" i="1"/>
  <c r="N55" i="1"/>
  <c r="J55" i="1"/>
  <c r="K120" i="1" l="1"/>
  <c r="M6" i="1" l="1"/>
  <c r="M121" i="1" s="1"/>
  <c r="N106" i="1" l="1"/>
  <c r="M106" i="1"/>
  <c r="L106" i="1"/>
  <c r="K106" i="1"/>
  <c r="J106" i="1"/>
  <c r="N99" i="1"/>
  <c r="M99" i="1"/>
  <c r="L99" i="1"/>
  <c r="K99" i="1"/>
  <c r="J99" i="1"/>
  <c r="N97" i="1"/>
  <c r="M97" i="1"/>
  <c r="L97" i="1"/>
  <c r="K97" i="1"/>
  <c r="J97" i="1"/>
  <c r="N95" i="1"/>
  <c r="M95" i="1"/>
  <c r="L95" i="1"/>
  <c r="K95" i="1"/>
  <c r="J95" i="1"/>
  <c r="N80" i="1"/>
  <c r="M80" i="1"/>
  <c r="L80" i="1"/>
  <c r="K80" i="1"/>
  <c r="J80" i="1"/>
  <c r="K78" i="1"/>
  <c r="L78" i="1"/>
  <c r="M78" i="1"/>
  <c r="N78" i="1"/>
  <c r="J78" i="1"/>
  <c r="N75" i="1"/>
  <c r="M75" i="1"/>
  <c r="L75" i="1"/>
  <c r="K75" i="1"/>
  <c r="J75" i="1"/>
  <c r="N73" i="1"/>
  <c r="M73" i="1"/>
  <c r="L73" i="1"/>
  <c r="K73" i="1"/>
  <c r="J73" i="1"/>
  <c r="N68" i="1"/>
  <c r="M68" i="1"/>
  <c r="L68" i="1"/>
  <c r="K68" i="1"/>
  <c r="J68" i="1"/>
  <c r="K66" i="1"/>
  <c r="L66" i="1"/>
  <c r="M66" i="1"/>
  <c r="N66" i="1"/>
  <c r="J66" i="1"/>
  <c r="K57" i="1"/>
  <c r="L57" i="1"/>
  <c r="M57" i="1"/>
  <c r="N57" i="1"/>
  <c r="J57" i="1"/>
  <c r="K23" i="1"/>
  <c r="L23" i="1"/>
  <c r="M23" i="1"/>
  <c r="N23" i="1"/>
  <c r="J23" i="1"/>
  <c r="J12" i="1"/>
  <c r="K14" i="1"/>
  <c r="L14" i="1"/>
  <c r="M14" i="1"/>
  <c r="N14" i="1"/>
  <c r="J14" i="1"/>
  <c r="K12" i="1"/>
  <c r="L12" i="1"/>
  <c r="M12" i="1"/>
  <c r="N12" i="1"/>
  <c r="N9" i="1"/>
  <c r="M9" i="1"/>
  <c r="L9" i="1"/>
  <c r="K9" i="1"/>
  <c r="J9" i="1"/>
  <c r="K7" i="1"/>
  <c r="L7" i="1"/>
  <c r="M7" i="1"/>
  <c r="N7" i="1"/>
  <c r="J7" i="1"/>
  <c r="J120" i="1" l="1"/>
  <c r="I120" i="1"/>
  <c r="L120" i="1" l="1"/>
  <c r="M120" i="1"/>
  <c r="N120" i="1"/>
</calcChain>
</file>

<file path=xl/sharedStrings.xml><?xml version="1.0" encoding="utf-8"?>
<sst xmlns="http://schemas.openxmlformats.org/spreadsheetml/2006/main" count="748" uniqueCount="271">
  <si>
    <t>Наименование заказчика</t>
  </si>
  <si>
    <t>ИНН заказчика</t>
  </si>
  <si>
    <t>Наименование 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</si>
  <si>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</si>
  <si>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</si>
  <si>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</si>
  <si>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</si>
  <si>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
ОК 034-2014 
(КПЕС 2008) 
(ОКПД2)</t>
  </si>
  <si>
    <t>Н(М)ЦК, руб.</t>
  </si>
  <si>
    <t>Источник финансирования</t>
  </si>
  <si>
    <t>Предполагаемая дата размещения (месяц)</t>
  </si>
  <si>
    <t>Способ определения поставщика (подрядчика, исполнителя)</t>
  </si>
  <si>
    <t>Всего, руб.</t>
  </si>
  <si>
    <t>федеральный бюджет, руб.</t>
  </si>
  <si>
    <t>областной 
бюджет, руб.</t>
  </si>
  <si>
    <t>внебюджетные средства, руб.</t>
  </si>
  <si>
    <t>Министерство здравоохранения Липецкой области</t>
  </si>
  <si>
    <t>-</t>
  </si>
  <si>
    <t>Государственная программа "Развитие здравоохранения Липецкой области"</t>
  </si>
  <si>
    <t>эл. аукцион</t>
  </si>
  <si>
    <t>21.20.10.211</t>
  </si>
  <si>
    <t>ГУЗ "Липецкий областной онкологический диспансер"</t>
  </si>
  <si>
    <t>Оказание охранных услуг</t>
  </si>
  <si>
    <t>Государственная программа "Развитие образования Липецкой области"</t>
  </si>
  <si>
    <t>эл. конкурс</t>
  </si>
  <si>
    <t>Всего 2 закупки</t>
  </si>
  <si>
    <t>Всего 1 закупка</t>
  </si>
  <si>
    <t>ГУЗ "Липецкая городская больница скорой медицинской помощи №1"</t>
  </si>
  <si>
    <t>Государственная программа "Развитие физической культуры и спорта Липецкой области"</t>
  </si>
  <si>
    <t>Национальный проект "Продолжительная и активная жизнь"</t>
  </si>
  <si>
    <t>Государственная программа "Социальная поддержка граждан, реализация семейно-демографической политики Липецкой области"</t>
  </si>
  <si>
    <t>Государственная программа "Обеспечение общественной безопасности населения и территории Липецкой области"</t>
  </si>
  <si>
    <t>ОКУ "Управление  ГПСС Липецкой области"</t>
  </si>
  <si>
    <t>ГУЗ "Липецкая районная больница"</t>
  </si>
  <si>
    <t>ОБУ "ЦСЗН Липецкой области"</t>
  </si>
  <si>
    <t>80.10.12.200</t>
  </si>
  <si>
    <t>ГБУ ДО ЛО "Спортивная школа олимпийского резерва" имени Александра Митрофановича Никулина</t>
  </si>
  <si>
    <t>Поставка патронов спортивных малокалиберных</t>
  </si>
  <si>
    <t>262481700360948170100100200012540244</t>
  </si>
  <si>
    <t xml:space="preserve"> 
25.40.1</t>
  </si>
  <si>
    <t>Федеральный проект "Модернизация первичного звена здравоохранения Российской Федерации"</t>
  </si>
  <si>
    <t>33.13</t>
  </si>
  <si>
    <t>ГУЗ "Липецкая городская больница №4 "Липецк-Мед"</t>
  </si>
  <si>
    <t>ГУЗ "Липецкий областной центр инфекционных болезней"</t>
  </si>
  <si>
    <t>62.03</t>
  </si>
  <si>
    <t>Государственная программа "Эффективное государственное управление и развитие муниципальной службы в Липецкой области"</t>
  </si>
  <si>
    <t>Поставка наборов реагентов</t>
  </si>
  <si>
    <t>21.20.10.131</t>
  </si>
  <si>
    <t>Оказание услуг по организации отдыха и оздоровления детей в стационарном детском оздоровительном лагере</t>
  </si>
  <si>
    <t>85.41</t>
  </si>
  <si>
    <t>ОБУ "Центр экологических проектов"</t>
  </si>
  <si>
    <t>Государственная программа "Охрана окружающей среды, воспроизводство и рациональное использование природных ресурсов Липецкой области"</t>
  </si>
  <si>
    <t>42.91.20.130</t>
  </si>
  <si>
    <t>Всего 5 закупок</t>
  </si>
  <si>
    <t>26.51</t>
  </si>
  <si>
    <t>ОБУ "Информационно-технический центр"</t>
  </si>
  <si>
    <t>ГУЗ "Липецкая областная станция переливания крови"</t>
  </si>
  <si>
    <t xml:space="preserve">32.50 </t>
  </si>
  <si>
    <t>ГОБПОУ "Липецкий колледж строительства, архитектуры 
и отраслевых технологий"</t>
  </si>
  <si>
    <t>май</t>
  </si>
  <si>
    <t>41.20.40.000</t>
  </si>
  <si>
    <t>Капитальный ремонт поликлиники Липецкая область, муниципальный район Краснинский, сельское поселение Краснинский сельсовет, Село Красное, Улица 9 Мая, здание 1</t>
  </si>
  <si>
    <t>ГУЗ "Данковская центральная районная больница"</t>
  </si>
  <si>
    <t>Капитальный ремонт больничного комплекса (травматология терапия хирургия) ГУЗ "Данковская центральная районная больница"
Липецкая область, муниципальный район Данковский, городское поселение город Данков, город Данков, улица Карла Маркса, дом 1А</t>
  </si>
  <si>
    <t>ГУЗ "Задонская центральная районная больница"</t>
  </si>
  <si>
    <t>80.10.12.000</t>
  </si>
  <si>
    <t xml:space="preserve">  май </t>
  </si>
  <si>
    <t>Оказание услуг по техническому обслуживанию и ремонту рентгеновского оборудования</t>
  </si>
  <si>
    <t>33.13.12.000</t>
  </si>
  <si>
    <t>Клининговые работы помещений</t>
  </si>
  <si>
    <t>262482605051748260100101280008122244</t>
  </si>
  <si>
    <t>81.22.12.000</t>
  </si>
  <si>
    <t>262482605051748260100101350002020244.</t>
  </si>
  <si>
    <t>21.20.14.000</t>
  </si>
  <si>
    <t>Оказание услуг по организации готового лечебного питания</t>
  </si>
  <si>
    <t>262481300494748130100100010005629244</t>
  </si>
  <si>
    <t>56.29.19.000</t>
  </si>
  <si>
    <t xml:space="preserve">май </t>
  </si>
  <si>
    <t>262481300494748130100100590002660244</t>
  </si>
  <si>
    <t>26.60.12.132-00000036</t>
  </si>
  <si>
    <t>Поставка лекарственного препарата для медицинского применения Эмпаглифлозин таблетки покрытые оболочкой 10 мг</t>
  </si>
  <si>
    <t>32.50.50.190</t>
  </si>
  <si>
    <t>262482500508548250100102680002120323</t>
  </si>
  <si>
    <t>21.20.10.212</t>
  </si>
  <si>
    <t>262482500508548250100102670002120323</t>
  </si>
  <si>
    <t>Федеральный проект "Борьба с сердечно-сосудистыми заболеваниями"</t>
  </si>
  <si>
    <t>262482500508548250100102000002120244</t>
  </si>
  <si>
    <t>262482500508548250100102020002120244</t>
  </si>
  <si>
    <t>262482500508548250100102250002120323</t>
  </si>
  <si>
    <t xml:space="preserve">Оказание услуг связи по предоставлению каналов доступа к виртуальным частным сетям (VPN) и по предоставлению доступа к информационно-коммуникационной сети Интернет </t>
  </si>
  <si>
    <t>61.10.30.190</t>
  </si>
  <si>
    <t>ОГБУ "Дом социального обслуживания "Донская дача"</t>
  </si>
  <si>
    <t>Министерство социальной политики Липецкой области</t>
  </si>
  <si>
    <t>262482501342448250100100070008810244</t>
  </si>
  <si>
    <t>88.10</t>
  </si>
  <si>
    <t>262482501342448250100100080008810244</t>
  </si>
  <si>
    <t>262482501342448250100100090008810244</t>
  </si>
  <si>
    <t>262482501342448250100100100008810244</t>
  </si>
  <si>
    <t>262482501342448250100100020006203246</t>
  </si>
  <si>
    <t>ОКУ "Дорожное агентство Липецкой области"</t>
  </si>
  <si>
    <t>Оказание услуг по аренде автомобилей с экипажем</t>
  </si>
  <si>
    <t>Государственная программа "Развитие транспортной системы Липецкой области"</t>
  </si>
  <si>
    <t>49.32.12.000</t>
  </si>
  <si>
    <t>Оказание услуг по предоставлению доступа к программному обеспечению "Система оперативного управления "Эталон" (по модели SaaS)</t>
  </si>
  <si>
    <t>52.21.22.000</t>
  </si>
  <si>
    <t>262482600585048260100100180003250244</t>
  </si>
  <si>
    <t>Выполнение работ по капитальному ремонту гидротехнического сооружения пруда с. Волово а/д Тербуны-Волово на ручье Верхний Маловец Воловского муниципального округа Липецкой области</t>
  </si>
  <si>
    <t>262482503727048250100100520004291243</t>
  </si>
  <si>
    <t>ОКУ  "Медицинский центр мобилизационных резервов "Резерв"</t>
  </si>
  <si>
    <t>-262482601087448240100100060008010244</t>
  </si>
  <si>
    <t>Министерство цифрового развития и искусcтвенного интеллекта Липецкой области</t>
  </si>
  <si>
    <t>Выполнение работ по модернизации Информационно-аналитического портала Правительства Липецкой области</t>
  </si>
  <si>
    <t>262482614682948260100100020006201246</t>
  </si>
  <si>
    <t>62.01</t>
  </si>
  <si>
    <t>Выполнение работ по модификации (расширению функциональных возможностей) Информационно-аналитической системы Правительства Липецкой области</t>
  </si>
  <si>
    <t>262482614682948260100100030006201246</t>
  </si>
  <si>
    <t>262482300645348230100102280002120244</t>
  </si>
  <si>
    <t>21.20</t>
  </si>
  <si>
    <t>262482300645348230100102260002120244</t>
  </si>
  <si>
    <t>262482300645348230100100210008010244</t>
  </si>
  <si>
    <t>80.10</t>
  </si>
  <si>
    <t>262482300645348230100100740003313244</t>
  </si>
  <si>
    <t>262482300645348230100100540002120244</t>
  </si>
  <si>
    <t>Работы по расширению региональной автоматизированной системы централизованного оповещения в Липецкой области</t>
  </si>
  <si>
    <t>262482607473348260100100330000000242</t>
  </si>
  <si>
    <t>26.30
84.25</t>
  </si>
  <si>
    <t>262482607473348260100100320008010244</t>
  </si>
  <si>
    <t>81.10</t>
  </si>
  <si>
    <t>Боевая одежда пожарного</t>
  </si>
  <si>
    <t>262482607473348260100100810003299244</t>
  </si>
  <si>
    <t xml:space="preserve">32.99. </t>
  </si>
  <si>
    <t>Поставка средств индивидуальной защиты (костюм спасателя летний с головным убором, белье термостойкое летнее)</t>
  </si>
  <si>
    <t>262482607473348260100100800000000244</t>
  </si>
  <si>
    <t xml:space="preserve">14.12.  
 32.99. </t>
  </si>
  <si>
    <t>262482607473348260100100970008110244</t>
  </si>
  <si>
    <t>81.10.10.000</t>
  </si>
  <si>
    <t>262482403270648240100101450004120243</t>
  </si>
  <si>
    <t>41.20</t>
  </si>
  <si>
    <t>ГУЗ "Тербунская центральная районная больница"</t>
  </si>
  <si>
    <t>Министерство строительства и архитектуры Липецкой области</t>
  </si>
  <si>
    <t>Выполнение работ по модификации государственной информационной системы обеспечения градостроительной деятельности с функциями автоматизированной информационно-аналитической поддержки осуществления полномочий в области градостроительной деятельности и адаптированными возможностями региональной геоинформационной системы Липецкой области (10 этап)</t>
  </si>
  <si>
    <t>Государственная программа "Обеспечение жителей Липецкой области качественным жильем, социальной и инженерной инфраструктурой"</t>
  </si>
  <si>
    <t>262482604448948260100100010006201246</t>
  </si>
  <si>
    <t>62.01.11.000</t>
  </si>
  <si>
    <t>262482509685448260100101250008541323.</t>
  </si>
  <si>
    <t>запрос котировок в эл. форме</t>
  </si>
  <si>
    <t>262482509685448260100101290008541323.</t>
  </si>
  <si>
    <t>262482509685448260100101300008541323.</t>
  </si>
  <si>
    <t>ГУЗ "Центр скорой медицинской помощи и медицины катастроф Липецкой области"</t>
  </si>
  <si>
    <t>262482608530148260100100130004520244</t>
  </si>
  <si>
    <t>19.20</t>
  </si>
  <si>
    <t>262482602241448260100100320002120244</t>
  </si>
  <si>
    <t>262482602241448260100100210002120244</t>
  </si>
  <si>
    <t>Поставка лекарственного препарата для медицинского применения Абиратерон для социального обеспечения граждан.</t>
  </si>
  <si>
    <t>Поставка лекарственного препарата для медицинского применения Энзалутамид для социального обеспечения граждан.</t>
  </si>
  <si>
    <t>Поставка лекарственного препарата для медицинского применения дабигатрана этексилат.</t>
  </si>
  <si>
    <t>Поставка лекарственного препарата для медицинского применения тикагрелор.</t>
  </si>
  <si>
    <t>Поставка лекарственного препарата для медицинского применения Вандетаниб для социального обеспечения граждан.</t>
  </si>
  <si>
    <t>Поставка лекарственного препарата для медицинского применения олодатерол+тиотропия бромид для социального обеспечения граждан.</t>
  </si>
  <si>
    <t>Поставка лекарственного препарата для медицинского применения Пембролизумаб</t>
  </si>
  <si>
    <t>Поставка лекарственного препарата для медицинского применения Даратумумаб</t>
  </si>
  <si>
    <t>Поставка лекарственного препарата для медицинского применения Железа карбоксимальтозат</t>
  </si>
  <si>
    <t>Поставка лекарственного препарата для медицинского применения Булевиртид</t>
  </si>
  <si>
    <t>ГУЗ "Лебедянская районная больница"</t>
  </si>
  <si>
    <t>Капитальный ремонт главного корпуса государственного учреждения здравоохранения "Елецкая городская клиническая больница им. Н.А. Семашко" по адресу: Липецкая область, городской округ город Елец, улица Коммунаров, дом 40</t>
  </si>
  <si>
    <t>Осуществлении капитального ремонта зданий медицинских организаций и их обособленных структурных подразделений, расположенных в том числе в сельских поселениях, рабочих посёлках, посёлках городского типа, а также в городах с численностью населения до 100 тыс. человек (капитальный ремонт здания поликлиники государственного учреждения здравоохранения "Тербунская центральная районная больница" по адресу: Липецкая область, Тербунский муниципальный округ, сельское поселение Тербунский сельсовет, село Тербуны, улица Юбилейная , дом 1)</t>
  </si>
  <si>
    <t>ГУЗ  "Елецкая городская клиническая больница им. Н.А. Семашко"</t>
  </si>
  <si>
    <t>Поставка средств дезинфицирующих</t>
  </si>
  <si>
    <t>Поставка медицинского изделия - Ультразвуковой аппарат не ниже среднего класса (при проведении скринингового ультразвукового исследования беременных не ниже экспертного класса) с функциями цветового допплеровского картирования и импульсно-волновой допплерографии (при проведении ультразвуковых исследований сердца обязательно наличие функций непрерывноволновой допплерографии и импульсно-волновой тканевой допплерографии) в зависимости от диагностических задач с комплектом датчиков (не менее трех датчиков), источником бесперебойного питания и устройством для печати изображений (Система ультразвуковой визуализации универсальная, с питанием от сети), ввод в эксплуатацию медицинского изделия, обучение правилам эксплуатации специалистов, эксплуатирующих медицинское изделие</t>
  </si>
  <si>
    <t>Оказание услуг в форме социального обслуживания на дому гражданам, проживающим на территории г. Ельца Липецкой области</t>
  </si>
  <si>
    <t>Оказание услуг в форме социального обслуживания на дому гражданам, проживающим на территории Добровского муниципального округа Липецкой области</t>
  </si>
  <si>
    <t>Оказание услуг в форме социального обслуживания на дому гражданам, проживающим на территории Грязинского и Добринского муниципальных округов Липецкой области</t>
  </si>
  <si>
    <t>Оказание услуг в форме социального обслуживания на дому гражданам, проживающим на территории Задонского муниципального округа Липецкой области</t>
  </si>
  <si>
    <t>Оказание услуг по сопровождению, технической поддержке и сервисному обслуживанию Программного комплекса "Катарсис"</t>
  </si>
  <si>
    <t>Поставка наборов для получения и хранения плазмы, тромбоцитарной и эритроцитарной массы с системой лейкоредукции к аппарату "Trima Accel"</t>
  </si>
  <si>
    <t>Поставка тахеометра</t>
  </si>
  <si>
    <t>Оказание услуг по техническому обслуживанию медицинских изделий (Система компьютерной томографии SOMATOM Scope)</t>
  </si>
  <si>
    <t>Оказание услуг по диагностике, техническому обслуживанию и ремонту автотранспортных средств.</t>
  </si>
  <si>
    <t>Оказание услуг по комплексному обслуживанию зданий и прилегающих к ним территорий</t>
  </si>
  <si>
    <t>Поставка лекарственного препарата для медицинского применения Атезолизумаб</t>
  </si>
  <si>
    <t>262482300645348230100102380002120244</t>
  </si>
  <si>
    <t>ГОБУ "Центр молодежи"</t>
  </si>
  <si>
    <t>Государственная программа "Реализация внутренней политики Липецкой области"</t>
  </si>
  <si>
    <t>262482506454948260100100550009329244</t>
  </si>
  <si>
    <t>93.29</t>
  </si>
  <si>
    <t>262482506454948260100100560009329244</t>
  </si>
  <si>
    <t>262482305273148230100100330006311244</t>
  </si>
  <si>
    <t>63.11</t>
  </si>
  <si>
    <t>262482305273148230100100340006311244</t>
  </si>
  <si>
    <t>262482305273148230100100360006202244</t>
  </si>
  <si>
    <t>Оказание услуг по передаче видеоизображения с жилых домов, нежилых помещений, придомовых территорий, мест массового скопления граждан на территории Липецкой области</t>
  </si>
  <si>
    <t>Оказание услуг приобретению сертификатов на техническую поддержку операционной системы РЕД ОС и системы управления РЕД АДМ</t>
  </si>
  <si>
    <t>МРТ обследование</t>
  </si>
  <si>
    <t>262482605051748260100102240018690244</t>
  </si>
  <si>
    <t>86.90.19.190</t>
  </si>
  <si>
    <t>Всего 4 закупки</t>
  </si>
  <si>
    <t>ГУЗ "Липецкая городская поликлиника №1"</t>
  </si>
  <si>
    <t>4826011130</t>
  </si>
  <si>
    <t>262482601113048260100100980018010244</t>
  </si>
  <si>
    <t>262482500508548250100100050012660323</t>
  </si>
  <si>
    <t>262482500508548250100102090022120323</t>
  </si>
  <si>
    <t>262482500508548250100101600022120244</t>
  </si>
  <si>
    <t>Поставка комплектов изделий чрескожного мониторинга уровня глюкозы в интерстициальной жидкости, электрохимический метод.</t>
  </si>
  <si>
    <t>Поставка лекарственного препарата для медицинского применения Иммуноглобулин человека нормальный для социального обеспечения граждан.</t>
  </si>
  <si>
    <t>Поставка иммунобиологического лекарственного препарата для медицинского применения вакцина для профилактики COVID-19.</t>
  </si>
  <si>
    <t>262482509685448260100101890008010244.</t>
  </si>
  <si>
    <t>262482605051748260100101770003250244.</t>
  </si>
  <si>
    <t>32.50.21.130</t>
  </si>
  <si>
    <t>Всего 6 закупок</t>
  </si>
  <si>
    <t>Охранные услуги (Физическая охрана объекта 
ГУЗ "Данковская ЦРБ", по адресу п. Лев Толстой , ул. Железнодорожная, д.33 в целях реализации мероприятий по обеспечению соблюдения требований к антитеррористической защищенности объектов)</t>
  </si>
  <si>
    <t>Оказание услуг по организации и проведению фестиваля авторской музыки</t>
  </si>
  <si>
    <t>Оказание услуг по организации и проведению Дня молодежи Липецкой области</t>
  </si>
  <si>
    <t xml:space="preserve">ГОБПОУ "Липецкий областной колледж искусств им. К.Н. Игумнова" </t>
  </si>
  <si>
    <t>262482401732048240100100060018010244</t>
  </si>
  <si>
    <t>ГБУ ЛО "Спортивная школа олимпийского резерва "Локомотив"</t>
  </si>
  <si>
    <t>262482101316648210100100090011419244</t>
  </si>
  <si>
    <t>262482602241448260100100340012120244</t>
  </si>
  <si>
    <r>
      <t xml:space="preserve">График централизованного определения поставщика (подрядчика, исполнителя) товаров (работ, услуг) для областных нужд на май 2026 года в разрезе заказчиков 
по состоянию на 18.05.2026
</t>
    </r>
    <r>
      <rPr>
        <b/>
        <i/>
        <sz val="22"/>
        <color rgb="FFFF0000"/>
        <rFont val="Times New Roman"/>
        <family val="1"/>
        <charset val="204"/>
      </rPr>
      <t>(версия 3)</t>
    </r>
  </si>
  <si>
    <t>262482500508548250100103200002120244</t>
  </si>
  <si>
    <t>262482500508548250100103300002120244</t>
  </si>
  <si>
    <t>262482500508548250100103310002120244</t>
  </si>
  <si>
    <t>262482500508548250100103320002120244</t>
  </si>
  <si>
    <t>262482500508548250100103330002120244</t>
  </si>
  <si>
    <t>262482500508548250100103250002120323</t>
  </si>
  <si>
    <t>262482500508548250100103650002120323</t>
  </si>
  <si>
    <t>262482500508548250100102780002120323</t>
  </si>
  <si>
    <t>21.20.10.254</t>
  </si>
  <si>
    <t>262482500508548250100103990006209242</t>
  </si>
  <si>
    <t>62.09.20.190</t>
  </si>
  <si>
    <t>262482500508548250100104090002120323</t>
  </si>
  <si>
    <t>21.20.10.234</t>
  </si>
  <si>
    <t>262482500508548250100104100002120323</t>
  </si>
  <si>
    <t>21.20.10.119</t>
  </si>
  <si>
    <t>262482500508548250100104120002120323</t>
  </si>
  <si>
    <t>262482500508548250100104110002120323</t>
  </si>
  <si>
    <t>262482500508548250100104160002120323</t>
  </si>
  <si>
    <t>21.20.23.190</t>
  </si>
  <si>
    <t>Федеральный проект "Борьба с сахарным диабетом"</t>
  </si>
  <si>
    <t>262482500508548250100104270007490242</t>
  </si>
  <si>
    <t>74.90.20.149</t>
  </si>
  <si>
    <t>262482500508548250100104380002120323</t>
  </si>
  <si>
    <t>21.20.21.110</t>
  </si>
  <si>
    <t>262482500508548250100104360002120323</t>
  </si>
  <si>
    <t>Поставка лекарственного препарата для медицинского применения ВАЛСАРТАН+САКУБИТРИЛ.</t>
  </si>
  <si>
    <t>Поставка лекарственного препарата для медицинского применения Тикагрелор.</t>
  </si>
  <si>
    <t>Поставка лекарственного препарата для медицинского применения ДАБИГАТРАНА ЭТЕКСИЛАТ.</t>
  </si>
  <si>
    <t>Поставка лекарственного препарата для медицинского применения КЛОПИДОГРЕЛ.</t>
  </si>
  <si>
    <t>Поставка лекарственного препарата для медицинского применения Тиотропия бромид для социального обеспечения граждан.</t>
  </si>
  <si>
    <t>Поставка лекарственного препарата для медицинского применения Ритуксимаб для социального обеспечения граждан.</t>
  </si>
  <si>
    <t>Поставка лекарственного препарата для медицинского применения прамипексол для социального обеспечения граждан.</t>
  </si>
  <si>
    <t>Поставка лекарственного препарата для медицинского применения инсулин гларгин для социального обеспечения граждан.</t>
  </si>
  <si>
    <t>Поставка лекарственного препарата для медицинского применения вилантерол+умеклидиния бромид+флутиказона фуроат для социального обеспечения граждан.</t>
  </si>
  <si>
    <t>Поставка лекарственного препарата для медицинского применения инсулин деглудек для социального обеспечения граждан.</t>
  </si>
  <si>
    <t>Поставка лекарственного препарата для медицинского применения севеламер для социального обеспечения граждан.</t>
  </si>
  <si>
    <t>Поставка лекарственного препарата для медицинского применения иммуноглобулин человека нормальный для социального обеспечения граждан.</t>
  </si>
  <si>
    <t>Поставка лекарственного препарата для медицинского применения метформин для социального обеспечения граждан.</t>
  </si>
  <si>
    <t>Поставка лекарственного препарата для медицинского применения ДОЛУТЕГРАВИР</t>
  </si>
  <si>
    <t>Оказание услуг по проведению аттестации, технического контроля сегментов ЗОКИИ РС ЕГИСЗ в учреждениях сферы здравоохранения, а также аудит медицинских информационных систем с разработкой типовых комплектов документов для категорирования.</t>
  </si>
  <si>
    <t>Всего 26 закупок</t>
  </si>
  <si>
    <t>Всего 3 закупки</t>
  </si>
  <si>
    <t>12 закупок в рамках нац.проектов</t>
  </si>
  <si>
    <t>20 закупок, относящихся к категории "Прочие"</t>
  </si>
  <si>
    <t>Поставка медицинского изделия – аппарат "искусственная почка" (гемодиализатор) (система гемодиализа, больничная), ввод в эксплуатацию медицинского изделия, обучение правилам эксплуатации специалистов, эксплуатирующих медицинское изделие, и специалистов, осуществляющих техническое обслуживание медицинского изделия</t>
  </si>
  <si>
    <t>Оказание услуг по сопровождению (техническому обслуживанию) защищенной информационно-телекоммуникационной структуры государственной информационной системы в сфере здравоохранения Липецкой области "Региональный сегмент единой государственной информационной системы в сфере здравоохранения".</t>
  </si>
  <si>
    <t>Капитальный ремонт операционных главного корпуса стационара, расположенного по адресу: 
г. Липецк, ул. Коммунистическая, д.24 (вентиляция)</t>
  </si>
  <si>
    <t>Поставка экипировки для занятий дзюдо соответствующей требованиям International Judo Federation</t>
  </si>
  <si>
    <t>Выполнение работ по капитальному ремонту гидротехнического сооружения водохранилища примерно в 550м на запад от с. Липовец Воловского муниципального округа Липецкой области</t>
  </si>
  <si>
    <t>262482503727048250100100490004291243</t>
  </si>
  <si>
    <t>апрель</t>
  </si>
  <si>
    <t>53 закупки в рамках гос.программ</t>
  </si>
  <si>
    <t>Итого: 85 закупок для нужд 29 заказчиков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</si>
</sst>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indexed="17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20"/>
      <color rgb="FFFF0000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z val="20"/>
      <color theme="9" tint="-0.49998474074526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rgb="FF008000"/>
      <name val="Arial Cyr"/>
    </font>
    <font>
      <b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10" fillId="0" borderId="8">
      <alignment horizontal="center" vertical="center" wrapText="1"/>
    </xf>
    <xf numFmtId="2" fontId="10" fillId="0" borderId="8">
      <alignment horizontal="center" vertical="center" wrapText="1"/>
    </xf>
    <xf numFmtId="49" fontId="10" fillId="0" borderId="8">
      <alignment horizontal="center" vertical="center" wrapText="1"/>
    </xf>
    <xf numFmtId="164" fontId="1" fillId="0" borderId="0" applyFont="0" applyFill="0" applyBorder="0" applyAlignment="0" applyProtection="0"/>
    <xf numFmtId="4" fontId="20" fillId="0" borderId="21">
      <alignment vertical="top" shrinkToFit="1"/>
    </xf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8" fillId="5" borderId="1" xfId="1" applyFont="1" applyFill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/>
    </xf>
    <xf numFmtId="4" fontId="11" fillId="7" borderId="5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4" fontId="12" fillId="5" borderId="1" xfId="0" applyNumberFormat="1" applyFont="1" applyFill="1" applyBorder="1" applyAlignment="1">
      <alignment horizontal="center" vertical="center" wrapText="1"/>
    </xf>
    <xf numFmtId="4" fontId="12" fillId="5" borderId="5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vertical="center" wrapText="1"/>
    </xf>
    <xf numFmtId="4" fontId="19" fillId="3" borderId="14" xfId="0" applyNumberFormat="1" applyFont="1" applyFill="1" applyBorder="1" applyAlignment="1">
      <alignment horizontal="center" vertical="center" wrapText="1"/>
    </xf>
    <xf numFmtId="4" fontId="19" fillId="3" borderId="15" xfId="0" applyNumberFormat="1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3" fontId="12" fillId="5" borderId="1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4" fontId="15" fillId="2" borderId="20" xfId="0" applyNumberFormat="1" applyFont="1" applyFill="1" applyBorder="1" applyAlignment="1">
      <alignment horizontal="center" vertical="center" wrapText="1"/>
    </xf>
    <xf numFmtId="49" fontId="15" fillId="2" borderId="20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/>
    <xf numFmtId="0" fontId="3" fillId="2" borderId="22" xfId="0" applyFont="1" applyFill="1" applyBorder="1"/>
    <xf numFmtId="0" fontId="15" fillId="7" borderId="1" xfId="0" applyFont="1" applyFill="1" applyBorder="1" applyAlignment="1">
      <alignment horizontal="center" vertical="center" wrapText="1"/>
    </xf>
    <xf numFmtId="4" fontId="15" fillId="7" borderId="1" xfId="0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3" fontId="3" fillId="0" borderId="0" xfId="7" applyFont="1" applyAlignment="1">
      <alignment horizontal="center" vertical="center"/>
    </xf>
    <xf numFmtId="4" fontId="4" fillId="3" borderId="1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8" fillId="5" borderId="5" xfId="1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21" fillId="0" borderId="1" xfId="0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5" borderId="7" xfId="1" applyFont="1" applyFill="1" applyBorder="1" applyAlignment="1">
      <alignment horizontal="center" vertical="center" wrapText="1"/>
    </xf>
    <xf numFmtId="49" fontId="8" fillId="5" borderId="7" xfId="1" applyNumberFormat="1" applyFont="1" applyFill="1" applyBorder="1" applyAlignment="1">
      <alignment horizontal="center" vertical="center" wrapText="1"/>
    </xf>
    <xf numFmtId="4" fontId="8" fillId="5" borderId="7" xfId="1" applyNumberFormat="1" applyFont="1" applyFill="1" applyBorder="1" applyAlignment="1">
      <alignment horizontal="center" vertical="center" wrapText="1"/>
    </xf>
    <xf numFmtId="49" fontId="8" fillId="5" borderId="9" xfId="1" applyNumberFormat="1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49" fontId="8" fillId="5" borderId="11" xfId="1" applyNumberFormat="1" applyFont="1" applyFill="1" applyBorder="1" applyAlignment="1">
      <alignment horizontal="center" vertical="center" wrapText="1"/>
    </xf>
    <xf numFmtId="4" fontId="8" fillId="5" borderId="11" xfId="1" applyNumberFormat="1" applyFont="1" applyFill="1" applyBorder="1" applyAlignment="1">
      <alignment horizontal="center" vertical="center" wrapText="1"/>
    </xf>
    <xf numFmtId="49" fontId="8" fillId="5" borderId="12" xfId="1" applyNumberFormat="1" applyFont="1" applyFill="1" applyBorder="1" applyAlignment="1">
      <alignment horizontal="center" vertical="center" wrapText="1"/>
    </xf>
    <xf numFmtId="0" fontId="8" fillId="5" borderId="31" xfId="1" applyFont="1" applyFill="1" applyBorder="1" applyAlignment="1">
      <alignment horizontal="center" vertical="center" wrapText="1"/>
    </xf>
    <xf numFmtId="49" fontId="8" fillId="5" borderId="31" xfId="1" applyNumberFormat="1" applyFont="1" applyFill="1" applyBorder="1" applyAlignment="1">
      <alignment horizontal="center" vertical="center" wrapText="1"/>
    </xf>
    <xf numFmtId="4" fontId="8" fillId="5" borderId="31" xfId="1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5" borderId="27" xfId="1" applyFont="1" applyFill="1" applyBorder="1" applyAlignment="1">
      <alignment horizontal="center" vertical="center" wrapText="1"/>
    </xf>
    <xf numFmtId="49" fontId="8" fillId="5" borderId="27" xfId="1" applyNumberFormat="1" applyFont="1" applyFill="1" applyBorder="1" applyAlignment="1">
      <alignment horizontal="center" vertical="center" wrapText="1"/>
    </xf>
    <xf numFmtId="4" fontId="8" fillId="5" borderId="27" xfId="1" applyNumberFormat="1" applyFont="1" applyFill="1" applyBorder="1" applyAlignment="1">
      <alignment horizontal="center" vertical="center" wrapText="1"/>
    </xf>
    <xf numFmtId="49" fontId="8" fillId="5" borderId="32" xfId="1" applyNumberFormat="1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4" fontId="15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49" fontId="15" fillId="7" borderId="9" xfId="0" applyNumberFormat="1" applyFont="1" applyFill="1" applyBorder="1" applyAlignment="1">
      <alignment horizontal="center" vertical="center" wrapText="1"/>
    </xf>
    <xf numFmtId="49" fontId="8" fillId="5" borderId="33" xfId="1" applyNumberFormat="1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vertical="center" wrapText="1"/>
    </xf>
    <xf numFmtId="0" fontId="19" fillId="3" borderId="17" xfId="0" applyFont="1" applyFill="1" applyBorder="1" applyAlignment="1">
      <alignment vertical="center" wrapText="1"/>
    </xf>
    <xf numFmtId="4" fontId="19" fillId="3" borderId="17" xfId="0" applyNumberFormat="1" applyFont="1" applyFill="1" applyBorder="1" applyAlignment="1">
      <alignment horizontal="center" vertical="center" wrapText="1"/>
    </xf>
    <xf numFmtId="4" fontId="19" fillId="3" borderId="18" xfId="0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vertical="center" wrapText="1"/>
    </xf>
    <xf numFmtId="4" fontId="19" fillId="3" borderId="16" xfId="0" applyNumberFormat="1" applyFont="1" applyFill="1" applyBorder="1" applyAlignment="1">
      <alignment horizontal="center" vertical="center" wrapText="1"/>
    </xf>
    <xf numFmtId="4" fontId="19" fillId="3" borderId="26" xfId="0" applyNumberFormat="1" applyFont="1" applyFill="1" applyBorder="1" applyAlignment="1">
      <alignment horizontal="center" vertical="center" wrapText="1"/>
    </xf>
    <xf numFmtId="0" fontId="9" fillId="3" borderId="27" xfId="2" applyFont="1" applyFill="1" applyBorder="1">
      <alignment horizontal="center" vertical="center" wrapText="1"/>
    </xf>
    <xf numFmtId="2" fontId="9" fillId="3" borderId="27" xfId="3" applyFont="1" applyFill="1" applyBorder="1">
      <alignment horizontal="center" vertical="center" wrapText="1"/>
    </xf>
    <xf numFmtId="0" fontId="9" fillId="3" borderId="27" xfId="0" applyFont="1" applyFill="1" applyBorder="1" applyAlignment="1">
      <alignment horizontal="center" vertical="center"/>
    </xf>
    <xf numFmtId="4" fontId="9" fillId="3" borderId="27" xfId="4" applyNumberFormat="1" applyFont="1" applyFill="1" applyBorder="1">
      <alignment horizontal="center" vertical="center" wrapText="1"/>
    </xf>
    <xf numFmtId="4" fontId="9" fillId="6" borderId="27" xfId="4" applyNumberFormat="1" applyFont="1" applyFill="1" applyBorder="1">
      <alignment horizontal="center" vertical="center" wrapText="1"/>
    </xf>
    <xf numFmtId="4" fontId="9" fillId="3" borderId="32" xfId="4" applyNumberFormat="1" applyFont="1" applyFill="1" applyBorder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/>
    </xf>
    <xf numFmtId="0" fontId="12" fillId="5" borderId="25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left" vertical="center" wrapText="1"/>
    </xf>
    <xf numFmtId="0" fontId="9" fillId="3" borderId="42" xfId="0" applyFont="1" applyFill="1" applyBorder="1" applyAlignment="1">
      <alignment horizontal="left" vertical="center" wrapText="1"/>
    </xf>
    <xf numFmtId="0" fontId="9" fillId="3" borderId="38" xfId="0" applyFont="1" applyFill="1" applyBorder="1" applyAlignment="1">
      <alignment horizontal="left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>
      <alignment horizontal="center" vertical="center" wrapText="1"/>
    </xf>
    <xf numFmtId="4" fontId="4" fillId="3" borderId="18" xfId="0" applyNumberFormat="1" applyFont="1" applyFill="1" applyBorder="1" applyAlignment="1">
      <alignment horizontal="center" vertical="center" wrapText="1"/>
    </xf>
    <xf numFmtId="4" fontId="4" fillId="3" borderId="26" xfId="0" applyNumberFormat="1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</cellXfs>
  <cellStyles count="8">
    <cellStyle name="st21" xfId="6" xr:uid="{C8010F8F-3559-4CC0-B66B-F478098B9E48}"/>
    <cellStyle name="xl198" xfId="4" xr:uid="{EE77A0B0-38F6-4BFF-BA50-20F4814B896E}"/>
    <cellStyle name="xl199" xfId="2" xr:uid="{4658A440-FE97-423D-BE4B-51EF40DEED69}"/>
    <cellStyle name="xl200" xfId="3" xr:uid="{0961B484-4C55-4BB7-BB09-D5217B152B6A}"/>
    <cellStyle name="Обычный" xfId="0" builtinId="0"/>
    <cellStyle name="Обычный 2" xfId="1" xr:uid="{E86B9D11-CD18-4A6C-9630-8005E349CB8B}"/>
    <cellStyle name="Финансовый" xfId="7" builtinId="3"/>
    <cellStyle name="Финансовый 2" xfId="5" xr:uid="{50B7E05A-1B25-4D86-857F-A5F7254B7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DB06-AADC-44E2-AC0D-7E20E3043F91}">
  <sheetPr>
    <pageSetUpPr fitToPage="1"/>
  </sheetPr>
  <dimension ref="A2:U124"/>
  <sheetViews>
    <sheetView tabSelected="1" view="pageBreakPreview" zoomScale="42" zoomScaleNormal="34" zoomScaleSheetLayoutView="42" workbookViewId="0">
      <pane ySplit="4" topLeftCell="A5" activePane="bottomLeft" state="frozen"/>
      <selection pane="bottomLeft" activeCell="B2" sqref="B2:P2"/>
    </sheetView>
  </sheetViews>
  <sheetFormatPr defaultColWidth="9.140625" defaultRowHeight="27.75" x14ac:dyDescent="0.25"/>
  <cols>
    <col min="1" max="1" width="9" style="107" hidden="1" customWidth="1"/>
    <col min="2" max="2" width="45.28515625" style="21" customWidth="1"/>
    <col min="3" max="3" width="24" style="21" customWidth="1"/>
    <col min="4" max="4" width="67.85546875" style="1" customWidth="1"/>
    <col min="5" max="6" width="48.7109375" style="1" customWidth="1"/>
    <col min="7" max="7" width="48.7109375" style="22" customWidth="1"/>
    <col min="8" max="8" width="58.5703125" style="23" customWidth="1"/>
    <col min="9" max="9" width="39.7109375" style="23" customWidth="1"/>
    <col min="10" max="10" width="32.28515625" style="1" customWidth="1"/>
    <col min="11" max="14" width="32.28515625" style="24" customWidth="1"/>
    <col min="15" max="15" width="30.42578125" style="24" hidden="1" customWidth="1"/>
    <col min="16" max="16" width="31.28515625" style="24" customWidth="1"/>
    <col min="17" max="17" width="63.85546875" style="44" customWidth="1"/>
    <col min="18" max="19" width="9.140625" style="2"/>
    <col min="20" max="20" width="25.140625" style="44" customWidth="1"/>
    <col min="21" max="21" width="41.85546875" style="2" customWidth="1"/>
    <col min="22" max="16384" width="9.140625" style="2"/>
  </cols>
  <sheetData>
    <row r="2" spans="1:21" ht="123" customHeight="1" thickBot="1" x14ac:dyDescent="0.3">
      <c r="B2" s="120" t="s">
        <v>217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21" ht="74.45" customHeight="1" x14ac:dyDescent="0.25">
      <c r="B3" s="121" t="s">
        <v>0</v>
      </c>
      <c r="C3" s="123" t="s">
        <v>1</v>
      </c>
      <c r="D3" s="123" t="s">
        <v>2</v>
      </c>
      <c r="E3" s="125" t="s">
        <v>3</v>
      </c>
      <c r="F3" s="125" t="s">
        <v>4</v>
      </c>
      <c r="G3" s="125" t="s">
        <v>5</v>
      </c>
      <c r="H3" s="127" t="s">
        <v>6</v>
      </c>
      <c r="I3" s="125" t="s">
        <v>7</v>
      </c>
      <c r="J3" s="129" t="s">
        <v>8</v>
      </c>
      <c r="K3" s="131" t="s">
        <v>9</v>
      </c>
      <c r="L3" s="131"/>
      <c r="M3" s="131"/>
      <c r="N3" s="131"/>
      <c r="O3" s="129" t="s">
        <v>10</v>
      </c>
      <c r="P3" s="132" t="s">
        <v>11</v>
      </c>
    </row>
    <row r="4" spans="1:21" ht="144" customHeight="1" thickBot="1" x14ac:dyDescent="0.3">
      <c r="B4" s="122"/>
      <c r="C4" s="124"/>
      <c r="D4" s="124"/>
      <c r="E4" s="126"/>
      <c r="F4" s="126"/>
      <c r="G4" s="126"/>
      <c r="H4" s="128"/>
      <c r="I4" s="126"/>
      <c r="J4" s="130"/>
      <c r="K4" s="45" t="s">
        <v>12</v>
      </c>
      <c r="L4" s="45" t="s">
        <v>13</v>
      </c>
      <c r="M4" s="45" t="s">
        <v>14</v>
      </c>
      <c r="N4" s="45" t="s">
        <v>15</v>
      </c>
      <c r="O4" s="130"/>
      <c r="P4" s="133"/>
    </row>
    <row r="5" spans="1:21" ht="60" customHeight="1" thickBot="1" x14ac:dyDescent="0.3">
      <c r="B5" s="134" t="s">
        <v>59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6"/>
    </row>
    <row r="6" spans="1:21" ht="150" customHeight="1" thickBot="1" x14ac:dyDescent="0.3">
      <c r="B6" s="83" t="s">
        <v>166</v>
      </c>
      <c r="C6" s="74">
        <v>4821004010</v>
      </c>
      <c r="D6" s="84" t="s">
        <v>164</v>
      </c>
      <c r="E6" s="84" t="s">
        <v>29</v>
      </c>
      <c r="F6" s="84" t="s">
        <v>40</v>
      </c>
      <c r="G6" s="85" t="s">
        <v>18</v>
      </c>
      <c r="H6" s="86" t="s">
        <v>17</v>
      </c>
      <c r="I6" s="86" t="s">
        <v>60</v>
      </c>
      <c r="J6" s="85">
        <v>10414676.98</v>
      </c>
      <c r="K6" s="85">
        <v>10414676.98</v>
      </c>
      <c r="L6" s="85">
        <v>9481131.0299999993</v>
      </c>
      <c r="M6" s="85">
        <f>K6-L6</f>
        <v>933545.95000000112</v>
      </c>
      <c r="N6" s="85">
        <v>0</v>
      </c>
      <c r="O6" s="86" t="s">
        <v>59</v>
      </c>
      <c r="P6" s="87" t="s">
        <v>19</v>
      </c>
      <c r="U6" s="51"/>
    </row>
    <row r="7" spans="1:21" ht="39.75" customHeight="1" thickBot="1" x14ac:dyDescent="0.3">
      <c r="A7" s="107">
        <v>1</v>
      </c>
      <c r="B7" s="30" t="s">
        <v>26</v>
      </c>
      <c r="C7" s="29"/>
      <c r="D7" s="25"/>
      <c r="E7" s="26"/>
      <c r="F7" s="26"/>
      <c r="G7" s="26"/>
      <c r="H7" s="26"/>
      <c r="I7" s="26"/>
      <c r="J7" s="27">
        <f>SUM(J6)</f>
        <v>10414676.98</v>
      </c>
      <c r="K7" s="27">
        <f t="shared" ref="K7:N7" si="0">SUM(K6)</f>
        <v>10414676.98</v>
      </c>
      <c r="L7" s="27">
        <f t="shared" si="0"/>
        <v>9481131.0299999993</v>
      </c>
      <c r="M7" s="27">
        <f t="shared" si="0"/>
        <v>933545.95000000112</v>
      </c>
      <c r="N7" s="27">
        <f t="shared" si="0"/>
        <v>0</v>
      </c>
      <c r="O7" s="27"/>
      <c r="P7" s="28"/>
    </row>
    <row r="8" spans="1:21" ht="150" customHeight="1" thickBot="1" x14ac:dyDescent="0.3">
      <c r="B8" s="56" t="s">
        <v>163</v>
      </c>
      <c r="C8" s="73">
        <v>4811003070</v>
      </c>
      <c r="D8" s="38" t="s">
        <v>61</v>
      </c>
      <c r="E8" s="38" t="s">
        <v>29</v>
      </c>
      <c r="F8" s="38" t="s">
        <v>40</v>
      </c>
      <c r="G8" s="39" t="s">
        <v>18</v>
      </c>
      <c r="H8" s="40" t="s">
        <v>17</v>
      </c>
      <c r="I8" s="40" t="s">
        <v>17</v>
      </c>
      <c r="J8" s="39">
        <v>46098173.519999988</v>
      </c>
      <c r="K8" s="39">
        <v>46098173.519999988</v>
      </c>
      <c r="L8" s="39">
        <v>41949337.903199993</v>
      </c>
      <c r="M8" s="39">
        <v>4148835.616799999</v>
      </c>
      <c r="N8" s="39">
        <v>0</v>
      </c>
      <c r="O8" s="40" t="s">
        <v>59</v>
      </c>
      <c r="P8" s="49" t="s">
        <v>19</v>
      </c>
      <c r="U8" s="51"/>
    </row>
    <row r="9" spans="1:21" ht="39.75" customHeight="1" thickBot="1" x14ac:dyDescent="0.3">
      <c r="A9" s="107">
        <v>1</v>
      </c>
      <c r="B9" s="30" t="s">
        <v>26</v>
      </c>
      <c r="C9" s="29"/>
      <c r="D9" s="25"/>
      <c r="E9" s="26"/>
      <c r="F9" s="26"/>
      <c r="G9" s="26"/>
      <c r="H9" s="26"/>
      <c r="I9" s="26"/>
      <c r="J9" s="27">
        <f>SUM(J8)</f>
        <v>46098173.519999988</v>
      </c>
      <c r="K9" s="27">
        <f t="shared" ref="K9" si="1">SUM(K8)</f>
        <v>46098173.519999988</v>
      </c>
      <c r="L9" s="27">
        <f t="shared" ref="L9" si="2">SUM(L8)</f>
        <v>41949337.903199993</v>
      </c>
      <c r="M9" s="27">
        <f t="shared" ref="M9" si="3">SUM(M8)</f>
        <v>4148835.616799999</v>
      </c>
      <c r="N9" s="27">
        <f t="shared" ref="N9" si="4">SUM(N8)</f>
        <v>0</v>
      </c>
      <c r="O9" s="27"/>
      <c r="P9" s="28"/>
    </row>
    <row r="10" spans="1:21" ht="150" customHeight="1" x14ac:dyDescent="0.25">
      <c r="B10" s="108" t="s">
        <v>62</v>
      </c>
      <c r="C10" s="110">
        <v>4803002620</v>
      </c>
      <c r="D10" s="38" t="s">
        <v>63</v>
      </c>
      <c r="E10" s="38" t="s">
        <v>29</v>
      </c>
      <c r="F10" s="38" t="s">
        <v>40</v>
      </c>
      <c r="G10" s="39" t="s">
        <v>18</v>
      </c>
      <c r="H10" s="40" t="s">
        <v>17</v>
      </c>
      <c r="I10" s="40" t="s">
        <v>17</v>
      </c>
      <c r="J10" s="39">
        <v>36100607.390000001</v>
      </c>
      <c r="K10" s="39">
        <v>36100607.390000001</v>
      </c>
      <c r="L10" s="39">
        <v>32851552.719999999</v>
      </c>
      <c r="M10" s="39">
        <v>3249054.67</v>
      </c>
      <c r="N10" s="39">
        <v>0</v>
      </c>
      <c r="O10" s="40" t="s">
        <v>59</v>
      </c>
      <c r="P10" s="49" t="s">
        <v>19</v>
      </c>
      <c r="U10" s="51"/>
    </row>
    <row r="11" spans="1:21" ht="150" customHeight="1" thickBot="1" x14ac:dyDescent="0.3">
      <c r="B11" s="109"/>
      <c r="C11" s="111"/>
      <c r="D11" s="73" t="s">
        <v>209</v>
      </c>
      <c r="E11" s="73" t="s">
        <v>17</v>
      </c>
      <c r="F11" s="73" t="s">
        <v>17</v>
      </c>
      <c r="G11" s="73" t="s">
        <v>17</v>
      </c>
      <c r="H11" s="46" t="s">
        <v>17</v>
      </c>
      <c r="I11" s="73" t="s">
        <v>17</v>
      </c>
      <c r="J11" s="47">
        <v>3150414.54</v>
      </c>
      <c r="K11" s="47">
        <v>3150414.54</v>
      </c>
      <c r="L11" s="47">
        <v>0</v>
      </c>
      <c r="M11" s="47">
        <v>3150414.54</v>
      </c>
      <c r="N11" s="47">
        <v>0</v>
      </c>
      <c r="O11" s="46" t="s">
        <v>59</v>
      </c>
      <c r="P11" s="50" t="s">
        <v>19</v>
      </c>
      <c r="U11" s="51"/>
    </row>
    <row r="12" spans="1:21" ht="39.75" customHeight="1" thickBot="1" x14ac:dyDescent="0.3">
      <c r="A12" s="107">
        <v>2</v>
      </c>
      <c r="B12" s="30" t="s">
        <v>25</v>
      </c>
      <c r="C12" s="29"/>
      <c r="D12" s="25"/>
      <c r="E12" s="26"/>
      <c r="F12" s="26"/>
      <c r="G12" s="26"/>
      <c r="H12" s="26"/>
      <c r="I12" s="26"/>
      <c r="J12" s="27">
        <f>SUM(J10:J11)</f>
        <v>39251021.93</v>
      </c>
      <c r="K12" s="27">
        <f t="shared" ref="K12:N12" si="5">SUM(K10:K11)</f>
        <v>39251021.93</v>
      </c>
      <c r="L12" s="27">
        <f t="shared" si="5"/>
        <v>32851552.719999999</v>
      </c>
      <c r="M12" s="27">
        <f t="shared" si="5"/>
        <v>6399469.21</v>
      </c>
      <c r="N12" s="27">
        <f t="shared" si="5"/>
        <v>0</v>
      </c>
      <c r="O12" s="27"/>
      <c r="P12" s="28"/>
    </row>
    <row r="13" spans="1:21" ht="150" customHeight="1" thickBot="1" x14ac:dyDescent="0.3">
      <c r="B13" s="72" t="s">
        <v>64</v>
      </c>
      <c r="C13" s="73">
        <v>4808002630</v>
      </c>
      <c r="D13" s="73" t="s">
        <v>22</v>
      </c>
      <c r="E13" s="73" t="s">
        <v>17</v>
      </c>
      <c r="F13" s="73" t="s">
        <v>17</v>
      </c>
      <c r="G13" s="73" t="s">
        <v>17</v>
      </c>
      <c r="H13" s="46" t="s">
        <v>17</v>
      </c>
      <c r="I13" s="73" t="s">
        <v>65</v>
      </c>
      <c r="J13" s="47">
        <v>5500000</v>
      </c>
      <c r="K13" s="47">
        <v>5500000</v>
      </c>
      <c r="L13" s="47">
        <v>0</v>
      </c>
      <c r="M13" s="47">
        <v>0</v>
      </c>
      <c r="N13" s="47">
        <v>5500000</v>
      </c>
      <c r="O13" s="46" t="s">
        <v>66</v>
      </c>
      <c r="P13" s="50" t="s">
        <v>19</v>
      </c>
      <c r="U13" s="51"/>
    </row>
    <row r="14" spans="1:21" ht="39.75" customHeight="1" thickBot="1" x14ac:dyDescent="0.3">
      <c r="A14" s="107">
        <v>1</v>
      </c>
      <c r="B14" s="30" t="s">
        <v>26</v>
      </c>
      <c r="C14" s="29"/>
      <c r="D14" s="25"/>
      <c r="E14" s="26"/>
      <c r="F14" s="26"/>
      <c r="G14" s="26"/>
      <c r="H14" s="26"/>
      <c r="I14" s="26"/>
      <c r="J14" s="27">
        <f>SUM(J13)</f>
        <v>5500000</v>
      </c>
      <c r="K14" s="27">
        <f t="shared" ref="K14:N14" si="6">SUM(K13)</f>
        <v>5500000</v>
      </c>
      <c r="L14" s="27">
        <f t="shared" si="6"/>
        <v>0</v>
      </c>
      <c r="M14" s="27">
        <f t="shared" si="6"/>
        <v>0</v>
      </c>
      <c r="N14" s="27">
        <f t="shared" si="6"/>
        <v>5500000</v>
      </c>
      <c r="O14" s="27"/>
      <c r="P14" s="28"/>
    </row>
    <row r="15" spans="1:21" ht="150" customHeight="1" x14ac:dyDescent="0.25">
      <c r="B15" s="137" t="s">
        <v>27</v>
      </c>
      <c r="C15" s="139">
        <v>4826050517</v>
      </c>
      <c r="D15" s="73" t="s">
        <v>67</v>
      </c>
      <c r="E15" s="73" t="s">
        <v>17</v>
      </c>
      <c r="F15" s="73" t="s">
        <v>17</v>
      </c>
      <c r="G15" s="46" t="s">
        <v>17</v>
      </c>
      <c r="H15" s="73" t="s">
        <v>17</v>
      </c>
      <c r="I15" s="47" t="s">
        <v>68</v>
      </c>
      <c r="J15" s="47">
        <v>8600000</v>
      </c>
      <c r="K15" s="47">
        <v>8600000</v>
      </c>
      <c r="L15" s="47">
        <v>0</v>
      </c>
      <c r="M15" s="47">
        <v>0</v>
      </c>
      <c r="N15" s="47">
        <v>8600000</v>
      </c>
      <c r="O15" s="46" t="s">
        <v>59</v>
      </c>
      <c r="P15" s="50" t="s">
        <v>19</v>
      </c>
      <c r="U15" s="51"/>
    </row>
    <row r="16" spans="1:21" ht="150" customHeight="1" x14ac:dyDescent="0.25">
      <c r="B16" s="137"/>
      <c r="C16" s="139"/>
      <c r="D16" s="73" t="s">
        <v>69</v>
      </c>
      <c r="E16" s="73" t="s">
        <v>17</v>
      </c>
      <c r="F16" s="73" t="s">
        <v>17</v>
      </c>
      <c r="G16" s="73" t="s">
        <v>17</v>
      </c>
      <c r="H16" s="46" t="s">
        <v>70</v>
      </c>
      <c r="I16" s="73" t="s">
        <v>71</v>
      </c>
      <c r="J16" s="47">
        <v>6123600</v>
      </c>
      <c r="K16" s="47">
        <v>6123600</v>
      </c>
      <c r="L16" s="47">
        <v>0</v>
      </c>
      <c r="M16" s="47">
        <v>6123600</v>
      </c>
      <c r="N16" s="47">
        <v>0</v>
      </c>
      <c r="O16" s="46" t="s">
        <v>59</v>
      </c>
      <c r="P16" s="50" t="s">
        <v>19</v>
      </c>
      <c r="U16" s="51"/>
    </row>
    <row r="17" spans="1:21" ht="150" customHeight="1" x14ac:dyDescent="0.25">
      <c r="B17" s="137"/>
      <c r="C17" s="139"/>
      <c r="D17" s="73" t="s">
        <v>192</v>
      </c>
      <c r="E17" s="73" t="s">
        <v>17</v>
      </c>
      <c r="F17" s="73" t="s">
        <v>17</v>
      </c>
      <c r="G17" s="73" t="s">
        <v>17</v>
      </c>
      <c r="H17" s="46" t="s">
        <v>193</v>
      </c>
      <c r="I17" s="73" t="s">
        <v>194</v>
      </c>
      <c r="J17" s="47">
        <v>3083606</v>
      </c>
      <c r="K17" s="47">
        <v>3083606</v>
      </c>
      <c r="L17" s="47">
        <v>0</v>
      </c>
      <c r="M17" s="47">
        <v>0</v>
      </c>
      <c r="N17" s="47">
        <v>3083606</v>
      </c>
      <c r="O17" s="46" t="s">
        <v>59</v>
      </c>
      <c r="P17" s="50" t="s">
        <v>19</v>
      </c>
      <c r="U17" s="51"/>
    </row>
    <row r="18" spans="1:21" ht="150" customHeight="1" x14ac:dyDescent="0.25">
      <c r="B18" s="137"/>
      <c r="C18" s="139"/>
      <c r="D18" s="73" t="s">
        <v>167</v>
      </c>
      <c r="E18" s="73" t="s">
        <v>17</v>
      </c>
      <c r="F18" s="73" t="s">
        <v>17</v>
      </c>
      <c r="G18" s="73" t="s">
        <v>17</v>
      </c>
      <c r="H18" s="46" t="s">
        <v>72</v>
      </c>
      <c r="I18" s="73" t="s">
        <v>73</v>
      </c>
      <c r="J18" s="47">
        <v>19116393</v>
      </c>
      <c r="K18" s="47">
        <v>19116393</v>
      </c>
      <c r="L18" s="47">
        <v>0</v>
      </c>
      <c r="M18" s="47">
        <v>0</v>
      </c>
      <c r="N18" s="47">
        <v>19116393</v>
      </c>
      <c r="O18" s="46" t="s">
        <v>59</v>
      </c>
      <c r="P18" s="50" t="s">
        <v>19</v>
      </c>
      <c r="U18" s="51"/>
    </row>
    <row r="19" spans="1:21" ht="208.5" customHeight="1" thickBot="1" x14ac:dyDescent="0.3">
      <c r="B19" s="138"/>
      <c r="C19" s="140"/>
      <c r="D19" s="79" t="s">
        <v>262</v>
      </c>
      <c r="E19" s="79" t="s">
        <v>17</v>
      </c>
      <c r="F19" s="79" t="s">
        <v>17</v>
      </c>
      <c r="G19" s="79" t="s">
        <v>17</v>
      </c>
      <c r="H19" s="80" t="s">
        <v>206</v>
      </c>
      <c r="I19" s="79" t="s">
        <v>207</v>
      </c>
      <c r="J19" s="81">
        <v>21833000</v>
      </c>
      <c r="K19" s="81">
        <v>21833000</v>
      </c>
      <c r="L19" s="81">
        <v>0</v>
      </c>
      <c r="M19" s="81">
        <v>0</v>
      </c>
      <c r="N19" s="81">
        <v>21833000</v>
      </c>
      <c r="O19" s="80" t="s">
        <v>59</v>
      </c>
      <c r="P19" s="82" t="s">
        <v>19</v>
      </c>
      <c r="U19" s="51"/>
    </row>
    <row r="20" spans="1:21" ht="39.75" customHeight="1" thickBot="1" x14ac:dyDescent="0.3">
      <c r="A20" s="107">
        <v>5</v>
      </c>
      <c r="B20" s="30" t="s">
        <v>53</v>
      </c>
      <c r="C20" s="29"/>
      <c r="D20" s="25"/>
      <c r="E20" s="26"/>
      <c r="F20" s="26"/>
      <c r="G20" s="26"/>
      <c r="H20" s="26"/>
      <c r="I20" s="26"/>
      <c r="J20" s="27">
        <f>SUM(J15:J19)</f>
        <v>58756599</v>
      </c>
      <c r="K20" s="27">
        <f t="shared" ref="K20:N20" si="7">SUM(K15:K19)</f>
        <v>58756599</v>
      </c>
      <c r="L20" s="27">
        <f t="shared" si="7"/>
        <v>0</v>
      </c>
      <c r="M20" s="27">
        <f t="shared" si="7"/>
        <v>6123600</v>
      </c>
      <c r="N20" s="27">
        <f t="shared" si="7"/>
        <v>52632999</v>
      </c>
      <c r="O20" s="27"/>
      <c r="P20" s="28"/>
    </row>
    <row r="21" spans="1:21" ht="150" customHeight="1" x14ac:dyDescent="0.25">
      <c r="B21" s="108" t="s">
        <v>33</v>
      </c>
      <c r="C21" s="110">
        <v>4813004947</v>
      </c>
      <c r="D21" s="52" t="s">
        <v>74</v>
      </c>
      <c r="E21" s="52" t="s">
        <v>17</v>
      </c>
      <c r="F21" s="52" t="s">
        <v>17</v>
      </c>
      <c r="G21" s="53" t="s">
        <v>17</v>
      </c>
      <c r="H21" s="53" t="s">
        <v>75</v>
      </c>
      <c r="I21" s="54" t="s">
        <v>76</v>
      </c>
      <c r="J21" s="54">
        <v>8740200</v>
      </c>
      <c r="K21" s="54">
        <v>8740200</v>
      </c>
      <c r="L21" s="54">
        <v>0</v>
      </c>
      <c r="M21" s="54">
        <v>0</v>
      </c>
      <c r="N21" s="54">
        <v>8740200</v>
      </c>
      <c r="O21" s="53" t="s">
        <v>77</v>
      </c>
      <c r="P21" s="57" t="s">
        <v>24</v>
      </c>
      <c r="U21" s="51"/>
    </row>
    <row r="22" spans="1:21" ht="409.5" customHeight="1" thickBot="1" x14ac:dyDescent="0.3">
      <c r="B22" s="109"/>
      <c r="C22" s="111"/>
      <c r="D22" s="3" t="s">
        <v>168</v>
      </c>
      <c r="E22" s="3" t="s">
        <v>17</v>
      </c>
      <c r="F22" s="3" t="s">
        <v>17</v>
      </c>
      <c r="G22" s="3" t="s">
        <v>18</v>
      </c>
      <c r="H22" s="3" t="s">
        <v>78</v>
      </c>
      <c r="I22" s="4" t="s">
        <v>79</v>
      </c>
      <c r="J22" s="5">
        <v>7960000</v>
      </c>
      <c r="K22" s="5">
        <v>7960000</v>
      </c>
      <c r="L22" s="5">
        <v>0</v>
      </c>
      <c r="M22" s="5">
        <v>7960000</v>
      </c>
      <c r="N22" s="5">
        <v>0</v>
      </c>
      <c r="O22" s="5" t="s">
        <v>59</v>
      </c>
      <c r="P22" s="48" t="s">
        <v>19</v>
      </c>
      <c r="U22" s="51"/>
    </row>
    <row r="23" spans="1:21" ht="39.75" customHeight="1" thickBot="1" x14ac:dyDescent="0.3">
      <c r="A23" s="107">
        <v>2</v>
      </c>
      <c r="B23" s="89" t="s">
        <v>25</v>
      </c>
      <c r="C23" s="94"/>
      <c r="D23" s="95"/>
      <c r="E23" s="90"/>
      <c r="F23" s="90"/>
      <c r="G23" s="90"/>
      <c r="H23" s="90"/>
      <c r="I23" s="90"/>
      <c r="J23" s="91">
        <f>SUM(J21:J22)</f>
        <v>16700200</v>
      </c>
      <c r="K23" s="91">
        <f t="shared" ref="K23:N23" si="8">SUM(K21:K22)</f>
        <v>16700200</v>
      </c>
      <c r="L23" s="91">
        <f t="shared" si="8"/>
        <v>0</v>
      </c>
      <c r="M23" s="91">
        <f t="shared" si="8"/>
        <v>7960000</v>
      </c>
      <c r="N23" s="91">
        <f t="shared" si="8"/>
        <v>8740200</v>
      </c>
      <c r="O23" s="91"/>
      <c r="P23" s="92"/>
    </row>
    <row r="24" spans="1:21" ht="150" customHeight="1" x14ac:dyDescent="0.25">
      <c r="B24" s="108" t="s">
        <v>16</v>
      </c>
      <c r="C24" s="110">
        <v>4825005085</v>
      </c>
      <c r="D24" s="61" t="s">
        <v>80</v>
      </c>
      <c r="E24" s="61" t="s">
        <v>17</v>
      </c>
      <c r="F24" s="61" t="s">
        <v>17</v>
      </c>
      <c r="G24" s="61" t="s">
        <v>18</v>
      </c>
      <c r="H24" s="61" t="s">
        <v>17</v>
      </c>
      <c r="I24" s="62" t="s">
        <v>81</v>
      </c>
      <c r="J24" s="63">
        <v>34734100</v>
      </c>
      <c r="K24" s="63">
        <v>34734100</v>
      </c>
      <c r="L24" s="63">
        <v>0</v>
      </c>
      <c r="M24" s="63">
        <v>34734100</v>
      </c>
      <c r="N24" s="63">
        <v>0</v>
      </c>
      <c r="O24" s="63" t="s">
        <v>59</v>
      </c>
      <c r="P24" s="64" t="s">
        <v>19</v>
      </c>
      <c r="U24" s="51"/>
    </row>
    <row r="25" spans="1:21" ht="150" customHeight="1" x14ac:dyDescent="0.25">
      <c r="B25" s="112"/>
      <c r="C25" s="113"/>
      <c r="D25" s="3" t="s">
        <v>153</v>
      </c>
      <c r="E25" s="3"/>
      <c r="F25" s="3"/>
      <c r="G25" s="3"/>
      <c r="H25" s="3" t="s">
        <v>82</v>
      </c>
      <c r="I25" s="4" t="s">
        <v>83</v>
      </c>
      <c r="J25" s="5">
        <v>4856544</v>
      </c>
      <c r="K25" s="5">
        <v>4856544</v>
      </c>
      <c r="L25" s="5">
        <v>0</v>
      </c>
      <c r="M25" s="5">
        <v>4856544</v>
      </c>
      <c r="N25" s="5">
        <v>0</v>
      </c>
      <c r="O25" s="5" t="s">
        <v>59</v>
      </c>
      <c r="P25" s="48" t="s">
        <v>19</v>
      </c>
      <c r="U25" s="51"/>
    </row>
    <row r="26" spans="1:21" ht="150" customHeight="1" x14ac:dyDescent="0.25">
      <c r="B26" s="112"/>
      <c r="C26" s="113"/>
      <c r="D26" s="3" t="s">
        <v>154</v>
      </c>
      <c r="E26" s="3"/>
      <c r="F26" s="3"/>
      <c r="G26" s="3"/>
      <c r="H26" s="3" t="s">
        <v>84</v>
      </c>
      <c r="I26" s="4" t="s">
        <v>83</v>
      </c>
      <c r="J26" s="5">
        <v>14247569.279999999</v>
      </c>
      <c r="K26" s="5">
        <v>14247569.279999999</v>
      </c>
      <c r="L26" s="5">
        <v>5088417.5999999996</v>
      </c>
      <c r="M26" s="5">
        <v>9159151.6799999997</v>
      </c>
      <c r="N26" s="5">
        <v>0</v>
      </c>
      <c r="O26" s="5" t="s">
        <v>59</v>
      </c>
      <c r="P26" s="48" t="s">
        <v>19</v>
      </c>
      <c r="U26" s="51"/>
    </row>
    <row r="27" spans="1:21" ht="150" customHeight="1" x14ac:dyDescent="0.25">
      <c r="B27" s="112"/>
      <c r="C27" s="113"/>
      <c r="D27" s="38" t="s">
        <v>155</v>
      </c>
      <c r="E27" s="38" t="s">
        <v>29</v>
      </c>
      <c r="F27" s="38" t="s">
        <v>85</v>
      </c>
      <c r="G27" s="39" t="s">
        <v>18</v>
      </c>
      <c r="H27" s="40" t="s">
        <v>86</v>
      </c>
      <c r="I27" s="40" t="s">
        <v>47</v>
      </c>
      <c r="J27" s="39">
        <v>24486000</v>
      </c>
      <c r="K27" s="39">
        <v>24486000</v>
      </c>
      <c r="L27" s="39">
        <v>22282260</v>
      </c>
      <c r="M27" s="39">
        <v>2203740</v>
      </c>
      <c r="N27" s="39">
        <v>0</v>
      </c>
      <c r="O27" s="40" t="s">
        <v>59</v>
      </c>
      <c r="P27" s="49" t="s">
        <v>19</v>
      </c>
      <c r="U27" s="51"/>
    </row>
    <row r="28" spans="1:21" ht="150" customHeight="1" x14ac:dyDescent="0.25">
      <c r="B28" s="112"/>
      <c r="C28" s="113"/>
      <c r="D28" s="38" t="s">
        <v>156</v>
      </c>
      <c r="E28" s="38" t="s">
        <v>29</v>
      </c>
      <c r="F28" s="38" t="s">
        <v>85</v>
      </c>
      <c r="G28" s="39" t="s">
        <v>18</v>
      </c>
      <c r="H28" s="40" t="s">
        <v>87</v>
      </c>
      <c r="I28" s="40" t="s">
        <v>47</v>
      </c>
      <c r="J28" s="39">
        <v>11827760</v>
      </c>
      <c r="K28" s="39">
        <v>11827760</v>
      </c>
      <c r="L28" s="39">
        <v>10763261.6</v>
      </c>
      <c r="M28" s="39">
        <v>1064498.4000000004</v>
      </c>
      <c r="N28" s="39">
        <v>0</v>
      </c>
      <c r="O28" s="40" t="s">
        <v>59</v>
      </c>
      <c r="P28" s="49" t="s">
        <v>19</v>
      </c>
      <c r="U28" s="51"/>
    </row>
    <row r="29" spans="1:21" ht="150" customHeight="1" x14ac:dyDescent="0.25">
      <c r="B29" s="112"/>
      <c r="C29" s="113"/>
      <c r="D29" s="3" t="s">
        <v>157</v>
      </c>
      <c r="E29" s="3" t="s">
        <v>17</v>
      </c>
      <c r="F29" s="3" t="s">
        <v>17</v>
      </c>
      <c r="G29" s="3" t="s">
        <v>18</v>
      </c>
      <c r="H29" s="3" t="s">
        <v>88</v>
      </c>
      <c r="I29" s="4" t="s">
        <v>20</v>
      </c>
      <c r="J29" s="5">
        <v>6097502.4000000004</v>
      </c>
      <c r="K29" s="5">
        <v>6097502.4000000004</v>
      </c>
      <c r="L29" s="5">
        <v>0</v>
      </c>
      <c r="M29" s="5">
        <v>6097502.4000000004</v>
      </c>
      <c r="N29" s="5">
        <v>0</v>
      </c>
      <c r="O29" s="5" t="s">
        <v>59</v>
      </c>
      <c r="P29" s="48" t="s">
        <v>19</v>
      </c>
      <c r="U29" s="51"/>
    </row>
    <row r="30" spans="1:21" ht="150" customHeight="1" x14ac:dyDescent="0.25">
      <c r="B30" s="112"/>
      <c r="C30" s="113"/>
      <c r="D30" s="38" t="s">
        <v>202</v>
      </c>
      <c r="E30" s="38" t="s">
        <v>29</v>
      </c>
      <c r="F30" s="38" t="s">
        <v>237</v>
      </c>
      <c r="G30" s="39" t="s">
        <v>18</v>
      </c>
      <c r="H30" s="40" t="s">
        <v>199</v>
      </c>
      <c r="I30" s="40" t="s">
        <v>17</v>
      </c>
      <c r="J30" s="39">
        <v>29052600</v>
      </c>
      <c r="K30" s="39">
        <v>29052600</v>
      </c>
      <c r="L30" s="39">
        <v>0</v>
      </c>
      <c r="M30" s="39">
        <v>29052600</v>
      </c>
      <c r="N30" s="39">
        <v>0</v>
      </c>
      <c r="O30" s="40" t="s">
        <v>59</v>
      </c>
      <c r="P30" s="49" t="s">
        <v>19</v>
      </c>
      <c r="U30" s="51"/>
    </row>
    <row r="31" spans="1:21" ht="150" customHeight="1" x14ac:dyDescent="0.25">
      <c r="B31" s="112"/>
      <c r="C31" s="113"/>
      <c r="D31" s="3" t="s">
        <v>203</v>
      </c>
      <c r="E31" s="3" t="s">
        <v>17</v>
      </c>
      <c r="F31" s="3" t="s">
        <v>17</v>
      </c>
      <c r="G31" s="3" t="s">
        <v>18</v>
      </c>
      <c r="H31" s="3" t="s">
        <v>200</v>
      </c>
      <c r="I31" s="4" t="s">
        <v>17</v>
      </c>
      <c r="J31" s="5">
        <v>3153060</v>
      </c>
      <c r="K31" s="5">
        <v>3153060</v>
      </c>
      <c r="L31" s="5">
        <v>0</v>
      </c>
      <c r="M31" s="5">
        <v>3153060</v>
      </c>
      <c r="N31" s="5">
        <v>0</v>
      </c>
      <c r="O31" s="5" t="s">
        <v>59</v>
      </c>
      <c r="P31" s="48" t="s">
        <v>19</v>
      </c>
      <c r="U31" s="51"/>
    </row>
    <row r="32" spans="1:21" ht="150" customHeight="1" x14ac:dyDescent="0.25">
      <c r="B32" s="112"/>
      <c r="C32" s="113"/>
      <c r="D32" s="69" t="s">
        <v>204</v>
      </c>
      <c r="E32" s="69" t="s">
        <v>17</v>
      </c>
      <c r="F32" s="69" t="s">
        <v>17</v>
      </c>
      <c r="G32" s="69" t="s">
        <v>18</v>
      </c>
      <c r="H32" s="69" t="s">
        <v>201</v>
      </c>
      <c r="I32" s="70" t="s">
        <v>17</v>
      </c>
      <c r="J32" s="71">
        <v>14124463</v>
      </c>
      <c r="K32" s="71">
        <v>14124463</v>
      </c>
      <c r="L32" s="71">
        <v>0</v>
      </c>
      <c r="M32" s="71">
        <v>14124463</v>
      </c>
      <c r="N32" s="71">
        <v>0</v>
      </c>
      <c r="O32" s="71" t="s">
        <v>59</v>
      </c>
      <c r="P32" s="88" t="s">
        <v>19</v>
      </c>
      <c r="U32" s="51"/>
    </row>
    <row r="33" spans="2:21" ht="150" customHeight="1" x14ac:dyDescent="0.25">
      <c r="B33" s="112"/>
      <c r="C33" s="113"/>
      <c r="D33" s="38" t="s">
        <v>243</v>
      </c>
      <c r="E33" s="38" t="s">
        <v>29</v>
      </c>
      <c r="F33" s="38" t="s">
        <v>85</v>
      </c>
      <c r="G33" s="39" t="s">
        <v>17</v>
      </c>
      <c r="H33" s="40" t="s">
        <v>218</v>
      </c>
      <c r="I33" s="40" t="s">
        <v>117</v>
      </c>
      <c r="J33" s="39">
        <v>15954307.6</v>
      </c>
      <c r="K33" s="39">
        <v>15954307.6</v>
      </c>
      <c r="L33" s="39">
        <v>15954307.6</v>
      </c>
      <c r="M33" s="39">
        <v>0</v>
      </c>
      <c r="N33" s="39">
        <v>0</v>
      </c>
      <c r="O33" s="40" t="s">
        <v>59</v>
      </c>
      <c r="P33" s="49" t="s">
        <v>19</v>
      </c>
      <c r="U33" s="51"/>
    </row>
    <row r="34" spans="2:21" ht="150" customHeight="1" x14ac:dyDescent="0.25">
      <c r="B34" s="112"/>
      <c r="C34" s="113"/>
      <c r="D34" s="38" t="s">
        <v>244</v>
      </c>
      <c r="E34" s="38" t="s">
        <v>29</v>
      </c>
      <c r="F34" s="38" t="s">
        <v>85</v>
      </c>
      <c r="G34" s="39" t="s">
        <v>17</v>
      </c>
      <c r="H34" s="40" t="s">
        <v>219</v>
      </c>
      <c r="I34" s="40" t="s">
        <v>117</v>
      </c>
      <c r="J34" s="39">
        <v>28952085.120000001</v>
      </c>
      <c r="K34" s="39">
        <v>28952085.120000001</v>
      </c>
      <c r="L34" s="39">
        <v>28952085.120000001</v>
      </c>
      <c r="M34" s="39">
        <v>0</v>
      </c>
      <c r="N34" s="39">
        <v>0</v>
      </c>
      <c r="O34" s="40" t="s">
        <v>59</v>
      </c>
      <c r="P34" s="49" t="s">
        <v>19</v>
      </c>
      <c r="U34" s="51"/>
    </row>
    <row r="35" spans="2:21" ht="150" customHeight="1" x14ac:dyDescent="0.25">
      <c r="B35" s="112"/>
      <c r="C35" s="113"/>
      <c r="D35" s="38" t="s">
        <v>244</v>
      </c>
      <c r="E35" s="38" t="s">
        <v>29</v>
      </c>
      <c r="F35" s="38" t="s">
        <v>85</v>
      </c>
      <c r="G35" s="39" t="s">
        <v>17</v>
      </c>
      <c r="H35" s="40" t="s">
        <v>220</v>
      </c>
      <c r="I35" s="40" t="s">
        <v>117</v>
      </c>
      <c r="J35" s="39">
        <v>5271168</v>
      </c>
      <c r="K35" s="39">
        <v>5271168</v>
      </c>
      <c r="L35" s="39">
        <v>5271168</v>
      </c>
      <c r="M35" s="39">
        <v>0</v>
      </c>
      <c r="N35" s="39">
        <v>0</v>
      </c>
      <c r="O35" s="40" t="s">
        <v>59</v>
      </c>
      <c r="P35" s="49" t="s">
        <v>19</v>
      </c>
      <c r="U35" s="51"/>
    </row>
    <row r="36" spans="2:21" ht="150" customHeight="1" x14ac:dyDescent="0.25">
      <c r="B36" s="112"/>
      <c r="C36" s="113"/>
      <c r="D36" s="38" t="s">
        <v>245</v>
      </c>
      <c r="E36" s="38" t="s">
        <v>29</v>
      </c>
      <c r="F36" s="38" t="s">
        <v>85</v>
      </c>
      <c r="G36" s="39" t="s">
        <v>17</v>
      </c>
      <c r="H36" s="40" t="s">
        <v>221</v>
      </c>
      <c r="I36" s="40" t="s">
        <v>117</v>
      </c>
      <c r="J36" s="39">
        <v>3761640</v>
      </c>
      <c r="K36" s="39">
        <v>3761640</v>
      </c>
      <c r="L36" s="39">
        <v>3761640</v>
      </c>
      <c r="M36" s="39">
        <v>0</v>
      </c>
      <c r="N36" s="39">
        <v>0</v>
      </c>
      <c r="O36" s="40" t="s">
        <v>59</v>
      </c>
      <c r="P36" s="49" t="s">
        <v>19</v>
      </c>
      <c r="U36" s="51"/>
    </row>
    <row r="37" spans="2:21" ht="150" customHeight="1" x14ac:dyDescent="0.25">
      <c r="B37" s="112"/>
      <c r="C37" s="113"/>
      <c r="D37" s="38" t="s">
        <v>246</v>
      </c>
      <c r="E37" s="38" t="s">
        <v>29</v>
      </c>
      <c r="F37" s="38" t="s">
        <v>85</v>
      </c>
      <c r="G37" s="39" t="s">
        <v>17</v>
      </c>
      <c r="H37" s="40" t="s">
        <v>222</v>
      </c>
      <c r="I37" s="40" t="s">
        <v>117</v>
      </c>
      <c r="J37" s="39">
        <v>3001218</v>
      </c>
      <c r="K37" s="39">
        <v>3001218</v>
      </c>
      <c r="L37" s="39">
        <v>3001218</v>
      </c>
      <c r="M37" s="39">
        <v>0</v>
      </c>
      <c r="N37" s="39">
        <v>0</v>
      </c>
      <c r="O37" s="40" t="s">
        <v>59</v>
      </c>
      <c r="P37" s="49" t="s">
        <v>19</v>
      </c>
      <c r="U37" s="51"/>
    </row>
    <row r="38" spans="2:21" ht="150" customHeight="1" x14ac:dyDescent="0.25">
      <c r="B38" s="112"/>
      <c r="C38" s="113"/>
      <c r="D38" s="69" t="s">
        <v>247</v>
      </c>
      <c r="E38" s="69" t="s">
        <v>17</v>
      </c>
      <c r="F38" s="69" t="s">
        <v>17</v>
      </c>
      <c r="G38" s="69" t="s">
        <v>18</v>
      </c>
      <c r="H38" s="69" t="s">
        <v>223</v>
      </c>
      <c r="I38" s="70" t="s">
        <v>117</v>
      </c>
      <c r="J38" s="71">
        <v>8877099</v>
      </c>
      <c r="K38" s="71">
        <v>8877099</v>
      </c>
      <c r="L38" s="71">
        <v>3951427.2</v>
      </c>
      <c r="M38" s="71">
        <v>4925671.8</v>
      </c>
      <c r="N38" s="71">
        <v>0</v>
      </c>
      <c r="O38" s="71" t="s">
        <v>59</v>
      </c>
      <c r="P38" s="88" t="s">
        <v>19</v>
      </c>
      <c r="U38" s="51"/>
    </row>
    <row r="39" spans="2:21" ht="150" customHeight="1" x14ac:dyDescent="0.25">
      <c r="B39" s="112"/>
      <c r="C39" s="113"/>
      <c r="D39" s="69" t="s">
        <v>248</v>
      </c>
      <c r="E39" s="69" t="s">
        <v>17</v>
      </c>
      <c r="F39" s="69" t="s">
        <v>17</v>
      </c>
      <c r="G39" s="69" t="s">
        <v>18</v>
      </c>
      <c r="H39" s="69" t="s">
        <v>224</v>
      </c>
      <c r="I39" s="70" t="s">
        <v>20</v>
      </c>
      <c r="J39" s="71">
        <v>5155917</v>
      </c>
      <c r="K39" s="71">
        <v>5155917</v>
      </c>
      <c r="L39" s="71">
        <v>5155917</v>
      </c>
      <c r="M39" s="71">
        <v>0</v>
      </c>
      <c r="N39" s="71">
        <v>0</v>
      </c>
      <c r="O39" s="71" t="s">
        <v>59</v>
      </c>
      <c r="P39" s="88" t="s">
        <v>19</v>
      </c>
      <c r="U39" s="51"/>
    </row>
    <row r="40" spans="2:21" ht="150" customHeight="1" x14ac:dyDescent="0.25">
      <c r="B40" s="112"/>
      <c r="C40" s="113"/>
      <c r="D40" s="69" t="s">
        <v>158</v>
      </c>
      <c r="E40" s="69" t="s">
        <v>17</v>
      </c>
      <c r="F40" s="69" t="s">
        <v>17</v>
      </c>
      <c r="G40" s="69" t="s">
        <v>18</v>
      </c>
      <c r="H40" s="69" t="s">
        <v>225</v>
      </c>
      <c r="I40" s="70" t="s">
        <v>226</v>
      </c>
      <c r="J40" s="71">
        <v>6728700</v>
      </c>
      <c r="K40" s="71">
        <v>6728700</v>
      </c>
      <c r="L40" s="71">
        <v>4037220</v>
      </c>
      <c r="M40" s="71">
        <v>2691480</v>
      </c>
      <c r="N40" s="71">
        <v>0</v>
      </c>
      <c r="O40" s="71" t="s">
        <v>59</v>
      </c>
      <c r="P40" s="88" t="s">
        <v>19</v>
      </c>
      <c r="U40" s="51"/>
    </row>
    <row r="41" spans="2:21" ht="190.5" customHeight="1" x14ac:dyDescent="0.25">
      <c r="B41" s="112"/>
      <c r="C41" s="113"/>
      <c r="D41" s="69" t="s">
        <v>263</v>
      </c>
      <c r="E41" s="69" t="s">
        <v>17</v>
      </c>
      <c r="F41" s="69" t="s">
        <v>17</v>
      </c>
      <c r="G41" s="69" t="s">
        <v>18</v>
      </c>
      <c r="H41" s="69" t="s">
        <v>227</v>
      </c>
      <c r="I41" s="70" t="s">
        <v>228</v>
      </c>
      <c r="J41" s="71">
        <v>15505017</v>
      </c>
      <c r="K41" s="71">
        <v>15505017</v>
      </c>
      <c r="L41" s="71">
        <v>0</v>
      </c>
      <c r="M41" s="71">
        <v>15505017</v>
      </c>
      <c r="N41" s="71">
        <v>0</v>
      </c>
      <c r="O41" s="71" t="s">
        <v>59</v>
      </c>
      <c r="P41" s="88" t="s">
        <v>19</v>
      </c>
      <c r="U41" s="51"/>
    </row>
    <row r="42" spans="2:21" ht="150" customHeight="1" x14ac:dyDescent="0.25">
      <c r="B42" s="112"/>
      <c r="C42" s="113"/>
      <c r="D42" s="69" t="s">
        <v>249</v>
      </c>
      <c r="E42" s="69" t="s">
        <v>17</v>
      </c>
      <c r="F42" s="69" t="s">
        <v>17</v>
      </c>
      <c r="G42" s="69" t="s">
        <v>18</v>
      </c>
      <c r="H42" s="69" t="s">
        <v>229</v>
      </c>
      <c r="I42" s="70" t="s">
        <v>230</v>
      </c>
      <c r="J42" s="71">
        <v>6310642.7999999998</v>
      </c>
      <c r="K42" s="71">
        <v>6310642.7999999998</v>
      </c>
      <c r="L42" s="71">
        <v>3523905.6</v>
      </c>
      <c r="M42" s="71">
        <v>2786737.2</v>
      </c>
      <c r="N42" s="71">
        <v>0</v>
      </c>
      <c r="O42" s="71" t="s">
        <v>59</v>
      </c>
      <c r="P42" s="88" t="s">
        <v>19</v>
      </c>
      <c r="U42" s="51"/>
    </row>
    <row r="43" spans="2:21" ht="150" customHeight="1" x14ac:dyDescent="0.25">
      <c r="B43" s="112"/>
      <c r="C43" s="113"/>
      <c r="D43" s="69" t="s">
        <v>250</v>
      </c>
      <c r="E43" s="69" t="s">
        <v>17</v>
      </c>
      <c r="F43" s="69" t="s">
        <v>17</v>
      </c>
      <c r="G43" s="69" t="s">
        <v>18</v>
      </c>
      <c r="H43" s="69" t="s">
        <v>231</v>
      </c>
      <c r="I43" s="70" t="s">
        <v>232</v>
      </c>
      <c r="J43" s="71">
        <v>51237600</v>
      </c>
      <c r="K43" s="71">
        <v>51237600</v>
      </c>
      <c r="L43" s="71">
        <v>0</v>
      </c>
      <c r="M43" s="71">
        <v>51237600</v>
      </c>
      <c r="N43" s="71">
        <v>0</v>
      </c>
      <c r="O43" s="71" t="s">
        <v>59</v>
      </c>
      <c r="P43" s="88" t="s">
        <v>19</v>
      </c>
      <c r="U43" s="51"/>
    </row>
    <row r="44" spans="2:21" ht="150" customHeight="1" x14ac:dyDescent="0.25">
      <c r="B44" s="112"/>
      <c r="C44" s="113"/>
      <c r="D44" s="69" t="s">
        <v>251</v>
      </c>
      <c r="E44" s="69" t="s">
        <v>17</v>
      </c>
      <c r="F44" s="69" t="s">
        <v>17</v>
      </c>
      <c r="G44" s="69" t="s">
        <v>18</v>
      </c>
      <c r="H44" s="69" t="s">
        <v>233</v>
      </c>
      <c r="I44" s="70" t="s">
        <v>226</v>
      </c>
      <c r="J44" s="71">
        <v>6915052.5</v>
      </c>
      <c r="K44" s="71">
        <v>6915052.5</v>
      </c>
      <c r="L44" s="71">
        <v>1186032.8999999999</v>
      </c>
      <c r="M44" s="71">
        <v>5729019.5999999996</v>
      </c>
      <c r="N44" s="71">
        <v>0</v>
      </c>
      <c r="O44" s="71" t="s">
        <v>59</v>
      </c>
      <c r="P44" s="88" t="s">
        <v>19</v>
      </c>
      <c r="U44" s="51"/>
    </row>
    <row r="45" spans="2:21" ht="150" customHeight="1" x14ac:dyDescent="0.25">
      <c r="B45" s="112"/>
      <c r="C45" s="113"/>
      <c r="D45" s="69" t="s">
        <v>252</v>
      </c>
      <c r="E45" s="69" t="s">
        <v>17</v>
      </c>
      <c r="F45" s="69" t="s">
        <v>17</v>
      </c>
      <c r="G45" s="69" t="s">
        <v>18</v>
      </c>
      <c r="H45" s="69" t="s">
        <v>234</v>
      </c>
      <c r="I45" s="70" t="s">
        <v>232</v>
      </c>
      <c r="J45" s="71">
        <v>63921600</v>
      </c>
      <c r="K45" s="71">
        <v>63921600</v>
      </c>
      <c r="L45" s="71">
        <v>0</v>
      </c>
      <c r="M45" s="71">
        <v>63921600</v>
      </c>
      <c r="N45" s="71">
        <v>0</v>
      </c>
      <c r="O45" s="71" t="s">
        <v>59</v>
      </c>
      <c r="P45" s="88" t="s">
        <v>19</v>
      </c>
      <c r="U45" s="51"/>
    </row>
    <row r="46" spans="2:21" ht="150" customHeight="1" x14ac:dyDescent="0.25">
      <c r="B46" s="112"/>
      <c r="C46" s="113"/>
      <c r="D46" s="69" t="s">
        <v>253</v>
      </c>
      <c r="E46" s="69" t="s">
        <v>17</v>
      </c>
      <c r="F46" s="69" t="s">
        <v>17</v>
      </c>
      <c r="G46" s="69" t="s">
        <v>18</v>
      </c>
      <c r="H46" s="69" t="s">
        <v>235</v>
      </c>
      <c r="I46" s="70" t="s">
        <v>236</v>
      </c>
      <c r="J46" s="71">
        <v>12738780</v>
      </c>
      <c r="K46" s="71">
        <v>12738780</v>
      </c>
      <c r="L46" s="71">
        <v>12738780</v>
      </c>
      <c r="M46" s="71">
        <v>0</v>
      </c>
      <c r="N46" s="71">
        <v>0</v>
      </c>
      <c r="O46" s="71" t="s">
        <v>59</v>
      </c>
      <c r="P46" s="88" t="s">
        <v>19</v>
      </c>
      <c r="U46" s="51"/>
    </row>
    <row r="47" spans="2:21" ht="150" customHeight="1" x14ac:dyDescent="0.25">
      <c r="B47" s="112"/>
      <c r="C47" s="113"/>
      <c r="D47" s="69" t="s">
        <v>257</v>
      </c>
      <c r="E47" s="69" t="s">
        <v>17</v>
      </c>
      <c r="F47" s="69" t="s">
        <v>17</v>
      </c>
      <c r="G47" s="69" t="s">
        <v>18</v>
      </c>
      <c r="H47" s="69" t="s">
        <v>238</v>
      </c>
      <c r="I47" s="70" t="s">
        <v>239</v>
      </c>
      <c r="J47" s="71">
        <v>10800000</v>
      </c>
      <c r="K47" s="71">
        <v>10800000</v>
      </c>
      <c r="L47" s="71">
        <v>0</v>
      </c>
      <c r="M47" s="71">
        <v>10800000</v>
      </c>
      <c r="N47" s="71">
        <v>0</v>
      </c>
      <c r="O47" s="71" t="s">
        <v>59</v>
      </c>
      <c r="P47" s="88" t="s">
        <v>19</v>
      </c>
      <c r="U47" s="51"/>
    </row>
    <row r="48" spans="2:21" ht="150" customHeight="1" x14ac:dyDescent="0.25">
      <c r="B48" s="112"/>
      <c r="C48" s="113"/>
      <c r="D48" s="69" t="s">
        <v>254</v>
      </c>
      <c r="E48" s="69" t="s">
        <v>17</v>
      </c>
      <c r="F48" s="69" t="s">
        <v>17</v>
      </c>
      <c r="G48" s="69" t="s">
        <v>18</v>
      </c>
      <c r="H48" s="69" t="s">
        <v>240</v>
      </c>
      <c r="I48" s="70" t="s">
        <v>241</v>
      </c>
      <c r="J48" s="71">
        <v>22459635</v>
      </c>
      <c r="K48" s="71">
        <v>22459635</v>
      </c>
      <c r="L48" s="71">
        <v>22459635</v>
      </c>
      <c r="M48" s="71">
        <v>0</v>
      </c>
      <c r="N48" s="71">
        <v>0</v>
      </c>
      <c r="O48" s="71" t="s">
        <v>59</v>
      </c>
      <c r="P48" s="88" t="s">
        <v>19</v>
      </c>
      <c r="U48" s="51"/>
    </row>
    <row r="49" spans="1:21" ht="150" customHeight="1" thickBot="1" x14ac:dyDescent="0.3">
      <c r="B49" s="109"/>
      <c r="C49" s="111"/>
      <c r="D49" s="65" t="s">
        <v>255</v>
      </c>
      <c r="E49" s="65" t="s">
        <v>17</v>
      </c>
      <c r="F49" s="65" t="s">
        <v>17</v>
      </c>
      <c r="G49" s="65" t="s">
        <v>18</v>
      </c>
      <c r="H49" s="65" t="s">
        <v>242</v>
      </c>
      <c r="I49" s="66" t="s">
        <v>232</v>
      </c>
      <c r="J49" s="67">
        <v>14434800</v>
      </c>
      <c r="K49" s="67">
        <v>14434800</v>
      </c>
      <c r="L49" s="67">
        <v>0</v>
      </c>
      <c r="M49" s="67">
        <v>14434800</v>
      </c>
      <c r="N49" s="67">
        <v>0</v>
      </c>
      <c r="O49" s="67" t="s">
        <v>59</v>
      </c>
      <c r="P49" s="68" t="s">
        <v>19</v>
      </c>
      <c r="U49" s="51"/>
    </row>
    <row r="50" spans="1:21" ht="39.75" customHeight="1" thickBot="1" x14ac:dyDescent="0.3">
      <c r="A50" s="107">
        <v>26</v>
      </c>
      <c r="B50" s="93" t="s">
        <v>258</v>
      </c>
      <c r="C50" s="96"/>
      <c r="D50" s="97"/>
      <c r="E50" s="98"/>
      <c r="F50" s="98"/>
      <c r="G50" s="98"/>
      <c r="H50" s="98"/>
      <c r="I50" s="98"/>
      <c r="J50" s="99">
        <f>SUM(J24:J49)</f>
        <v>424604860.70000005</v>
      </c>
      <c r="K50" s="99">
        <f t="shared" ref="K50:O50" si="9">SUM(K24:K49)</f>
        <v>424604860.70000005</v>
      </c>
      <c r="L50" s="99">
        <f t="shared" si="9"/>
        <v>148127275.62</v>
      </c>
      <c r="M50" s="99">
        <f t="shared" si="9"/>
        <v>276477585.07999998</v>
      </c>
      <c r="N50" s="99">
        <f t="shared" si="9"/>
        <v>0</v>
      </c>
      <c r="O50" s="99">
        <f t="shared" si="9"/>
        <v>0</v>
      </c>
      <c r="P50" s="100"/>
    </row>
    <row r="51" spans="1:21" ht="150" customHeight="1" x14ac:dyDescent="0.25">
      <c r="B51" s="112" t="s">
        <v>55</v>
      </c>
      <c r="C51" s="113">
        <v>4823052731</v>
      </c>
      <c r="D51" s="75" t="s">
        <v>89</v>
      </c>
      <c r="E51" s="75" t="s">
        <v>17</v>
      </c>
      <c r="F51" s="75" t="s">
        <v>17</v>
      </c>
      <c r="G51" s="75" t="s">
        <v>45</v>
      </c>
      <c r="H51" s="75" t="s">
        <v>17</v>
      </c>
      <c r="I51" s="76" t="s">
        <v>90</v>
      </c>
      <c r="J51" s="77">
        <v>7763040</v>
      </c>
      <c r="K51" s="77">
        <v>7763040</v>
      </c>
      <c r="L51" s="77">
        <v>0</v>
      </c>
      <c r="M51" s="77">
        <v>7763040</v>
      </c>
      <c r="N51" s="77">
        <v>0</v>
      </c>
      <c r="O51" s="77" t="s">
        <v>59</v>
      </c>
      <c r="P51" s="78" t="s">
        <v>19</v>
      </c>
      <c r="U51" s="51"/>
    </row>
    <row r="52" spans="1:21" ht="150" customHeight="1" x14ac:dyDescent="0.25">
      <c r="B52" s="112"/>
      <c r="C52" s="113"/>
      <c r="D52" s="69" t="s">
        <v>190</v>
      </c>
      <c r="E52" s="69" t="s">
        <v>17</v>
      </c>
      <c r="F52" s="69" t="s">
        <v>17</v>
      </c>
      <c r="G52" s="69" t="s">
        <v>45</v>
      </c>
      <c r="H52" s="69" t="s">
        <v>186</v>
      </c>
      <c r="I52" s="70" t="s">
        <v>187</v>
      </c>
      <c r="J52" s="71">
        <v>59010508.799999997</v>
      </c>
      <c r="K52" s="71">
        <v>59010508.799999997</v>
      </c>
      <c r="L52" s="71">
        <v>0</v>
      </c>
      <c r="M52" s="71">
        <v>59010508.799999997</v>
      </c>
      <c r="N52" s="71">
        <v>0</v>
      </c>
      <c r="O52" s="71" t="s">
        <v>59</v>
      </c>
      <c r="P52" s="88" t="s">
        <v>19</v>
      </c>
      <c r="U52" s="51"/>
    </row>
    <row r="53" spans="1:21" ht="150" customHeight="1" x14ac:dyDescent="0.25">
      <c r="B53" s="112"/>
      <c r="C53" s="113"/>
      <c r="D53" s="69" t="s">
        <v>190</v>
      </c>
      <c r="E53" s="69" t="s">
        <v>17</v>
      </c>
      <c r="F53" s="69" t="s">
        <v>17</v>
      </c>
      <c r="G53" s="69" t="s">
        <v>45</v>
      </c>
      <c r="H53" s="69" t="s">
        <v>188</v>
      </c>
      <c r="I53" s="70" t="s">
        <v>187</v>
      </c>
      <c r="J53" s="71">
        <v>40928544</v>
      </c>
      <c r="K53" s="71">
        <v>40928544</v>
      </c>
      <c r="L53" s="71">
        <v>0</v>
      </c>
      <c r="M53" s="71">
        <v>40928544</v>
      </c>
      <c r="N53" s="71">
        <v>0</v>
      </c>
      <c r="O53" s="71" t="s">
        <v>59</v>
      </c>
      <c r="P53" s="88" t="s">
        <v>19</v>
      </c>
      <c r="U53" s="51"/>
    </row>
    <row r="54" spans="1:21" ht="150" customHeight="1" thickBot="1" x14ac:dyDescent="0.3">
      <c r="B54" s="112"/>
      <c r="C54" s="113"/>
      <c r="D54" s="69" t="s">
        <v>191</v>
      </c>
      <c r="E54" s="69" t="s">
        <v>17</v>
      </c>
      <c r="F54" s="69" t="s">
        <v>17</v>
      </c>
      <c r="G54" s="69" t="s">
        <v>45</v>
      </c>
      <c r="H54" s="69" t="s">
        <v>189</v>
      </c>
      <c r="I54" s="70">
        <v>62.02</v>
      </c>
      <c r="J54" s="71">
        <v>27899644</v>
      </c>
      <c r="K54" s="71">
        <v>27899644</v>
      </c>
      <c r="L54" s="71">
        <v>0</v>
      </c>
      <c r="M54" s="71">
        <v>27899644</v>
      </c>
      <c r="N54" s="71">
        <v>0</v>
      </c>
      <c r="O54" s="71" t="s">
        <v>59</v>
      </c>
      <c r="P54" s="88" t="s">
        <v>19</v>
      </c>
      <c r="U54" s="51"/>
    </row>
    <row r="55" spans="1:21" ht="39.75" customHeight="1" thickBot="1" x14ac:dyDescent="0.3">
      <c r="A55" s="107">
        <v>4</v>
      </c>
      <c r="B55" s="30" t="s">
        <v>195</v>
      </c>
      <c r="C55" s="29"/>
      <c r="D55" s="25"/>
      <c r="E55" s="26"/>
      <c r="F55" s="26"/>
      <c r="G55" s="26"/>
      <c r="H55" s="26"/>
      <c r="I55" s="26"/>
      <c r="J55" s="27">
        <f>SUM(J51:J54)</f>
        <v>135601736.80000001</v>
      </c>
      <c r="K55" s="27">
        <f t="shared" ref="K55:N55" si="10">SUM(K51:K54)</f>
        <v>135601736.80000001</v>
      </c>
      <c r="L55" s="27">
        <f t="shared" si="10"/>
        <v>0</v>
      </c>
      <c r="M55" s="27">
        <f t="shared" si="10"/>
        <v>135601736.80000001</v>
      </c>
      <c r="N55" s="27">
        <f t="shared" si="10"/>
        <v>0</v>
      </c>
      <c r="O55" s="27"/>
      <c r="P55" s="28"/>
    </row>
    <row r="56" spans="1:21" ht="150" customHeight="1" thickBot="1" x14ac:dyDescent="0.3">
      <c r="B56" s="59" t="s">
        <v>91</v>
      </c>
      <c r="C56" s="60">
        <v>4808002711</v>
      </c>
      <c r="D56" s="73" t="s">
        <v>22</v>
      </c>
      <c r="E56" s="73" t="s">
        <v>17</v>
      </c>
      <c r="F56" s="73" t="s">
        <v>17</v>
      </c>
      <c r="G56" s="46" t="s">
        <v>17</v>
      </c>
      <c r="H56" s="73" t="s">
        <v>17</v>
      </c>
      <c r="I56" s="47" t="s">
        <v>35</v>
      </c>
      <c r="J56" s="47">
        <v>4260760</v>
      </c>
      <c r="K56" s="47">
        <v>4260760</v>
      </c>
      <c r="L56" s="47">
        <v>0</v>
      </c>
      <c r="M56" s="47">
        <v>4260760</v>
      </c>
      <c r="N56" s="47">
        <v>0</v>
      </c>
      <c r="O56" s="46" t="s">
        <v>59</v>
      </c>
      <c r="P56" s="50" t="s">
        <v>24</v>
      </c>
      <c r="U56" s="51"/>
    </row>
    <row r="57" spans="1:21" ht="39.75" customHeight="1" thickBot="1" x14ac:dyDescent="0.3">
      <c r="A57" s="107">
        <v>1</v>
      </c>
      <c r="B57" s="30" t="s">
        <v>26</v>
      </c>
      <c r="C57" s="29"/>
      <c r="D57" s="25"/>
      <c r="E57" s="26"/>
      <c r="F57" s="26"/>
      <c r="G57" s="26"/>
      <c r="H57" s="26"/>
      <c r="I57" s="26"/>
      <c r="J57" s="27">
        <f>SUM(J56:J56)</f>
        <v>4260760</v>
      </c>
      <c r="K57" s="27">
        <f>SUM(K56:K56)</f>
        <v>4260760</v>
      </c>
      <c r="L57" s="27">
        <f>SUM(L56:L56)</f>
        <v>0</v>
      </c>
      <c r="M57" s="27">
        <f>SUM(M56:M56)</f>
        <v>4260760</v>
      </c>
      <c r="N57" s="27">
        <f>SUM(N56:N56)</f>
        <v>0</v>
      </c>
      <c r="O57" s="27"/>
      <c r="P57" s="28"/>
    </row>
    <row r="58" spans="1:21" ht="150" customHeight="1" x14ac:dyDescent="0.25">
      <c r="B58" s="108" t="s">
        <v>92</v>
      </c>
      <c r="C58" s="110">
        <v>4825013424</v>
      </c>
      <c r="D58" s="3" t="s">
        <v>169</v>
      </c>
      <c r="E58" s="3" t="s">
        <v>17</v>
      </c>
      <c r="F58" s="3" t="s">
        <v>17</v>
      </c>
      <c r="G58" s="3" t="s">
        <v>30</v>
      </c>
      <c r="H58" s="3" t="s">
        <v>93</v>
      </c>
      <c r="I58" s="4" t="s">
        <v>94</v>
      </c>
      <c r="J58" s="5">
        <v>9000000</v>
      </c>
      <c r="K58" s="5">
        <v>9000000</v>
      </c>
      <c r="L58" s="5">
        <v>0</v>
      </c>
      <c r="M58" s="5">
        <v>9000000</v>
      </c>
      <c r="N58" s="5">
        <v>0</v>
      </c>
      <c r="O58" s="5" t="s">
        <v>59</v>
      </c>
      <c r="P58" s="48" t="s">
        <v>24</v>
      </c>
      <c r="U58" s="51"/>
    </row>
    <row r="59" spans="1:21" ht="150" customHeight="1" x14ac:dyDescent="0.25">
      <c r="B59" s="112"/>
      <c r="C59" s="113"/>
      <c r="D59" s="3" t="s">
        <v>170</v>
      </c>
      <c r="E59" s="3" t="s">
        <v>17</v>
      </c>
      <c r="F59" s="3" t="s">
        <v>17</v>
      </c>
      <c r="G59" s="3" t="s">
        <v>30</v>
      </c>
      <c r="H59" s="3" t="s">
        <v>95</v>
      </c>
      <c r="I59" s="4" t="s">
        <v>94</v>
      </c>
      <c r="J59" s="5">
        <v>11800000</v>
      </c>
      <c r="K59" s="5">
        <v>11800000</v>
      </c>
      <c r="L59" s="5">
        <v>0</v>
      </c>
      <c r="M59" s="5">
        <v>11800000</v>
      </c>
      <c r="N59" s="5">
        <v>0</v>
      </c>
      <c r="O59" s="5" t="s">
        <v>59</v>
      </c>
      <c r="P59" s="48" t="s">
        <v>24</v>
      </c>
      <c r="U59" s="51"/>
    </row>
    <row r="60" spans="1:21" ht="150" customHeight="1" x14ac:dyDescent="0.25">
      <c r="B60" s="112"/>
      <c r="C60" s="113"/>
      <c r="D60" s="3" t="s">
        <v>171</v>
      </c>
      <c r="E60" s="3" t="s">
        <v>17</v>
      </c>
      <c r="F60" s="3" t="s">
        <v>17</v>
      </c>
      <c r="G60" s="3" t="s">
        <v>30</v>
      </c>
      <c r="H60" s="3" t="s">
        <v>96</v>
      </c>
      <c r="I60" s="4" t="s">
        <v>94</v>
      </c>
      <c r="J60" s="5">
        <v>21800000</v>
      </c>
      <c r="K60" s="5">
        <v>21800000</v>
      </c>
      <c r="L60" s="5">
        <v>0</v>
      </c>
      <c r="M60" s="5">
        <v>21800000</v>
      </c>
      <c r="N60" s="5">
        <v>0</v>
      </c>
      <c r="O60" s="5" t="s">
        <v>59</v>
      </c>
      <c r="P60" s="48" t="s">
        <v>24</v>
      </c>
      <c r="U60" s="51"/>
    </row>
    <row r="61" spans="1:21" ht="150" customHeight="1" x14ac:dyDescent="0.25">
      <c r="B61" s="112"/>
      <c r="C61" s="113"/>
      <c r="D61" s="3" t="s">
        <v>172</v>
      </c>
      <c r="E61" s="3" t="s">
        <v>17</v>
      </c>
      <c r="F61" s="3" t="s">
        <v>17</v>
      </c>
      <c r="G61" s="3" t="s">
        <v>30</v>
      </c>
      <c r="H61" s="3" t="s">
        <v>97</v>
      </c>
      <c r="I61" s="4" t="s">
        <v>94</v>
      </c>
      <c r="J61" s="5">
        <v>25629868</v>
      </c>
      <c r="K61" s="5">
        <v>25629868</v>
      </c>
      <c r="L61" s="5">
        <v>0</v>
      </c>
      <c r="M61" s="5">
        <v>25629868</v>
      </c>
      <c r="N61" s="5">
        <v>0</v>
      </c>
      <c r="O61" s="5" t="s">
        <v>59</v>
      </c>
      <c r="P61" s="48" t="s">
        <v>24</v>
      </c>
      <c r="U61" s="51"/>
    </row>
    <row r="62" spans="1:21" ht="150" customHeight="1" thickBot="1" x14ac:dyDescent="0.3">
      <c r="B62" s="109"/>
      <c r="C62" s="111"/>
      <c r="D62" s="3" t="s">
        <v>173</v>
      </c>
      <c r="E62" s="3" t="s">
        <v>17</v>
      </c>
      <c r="F62" s="3" t="s">
        <v>17</v>
      </c>
      <c r="G62" s="3" t="s">
        <v>30</v>
      </c>
      <c r="H62" s="4" t="s">
        <v>98</v>
      </c>
      <c r="I62" s="3" t="s">
        <v>44</v>
      </c>
      <c r="J62" s="5">
        <v>12295000</v>
      </c>
      <c r="K62" s="5">
        <v>12295000</v>
      </c>
      <c r="L62" s="5">
        <v>0</v>
      </c>
      <c r="M62" s="5">
        <v>12295000</v>
      </c>
      <c r="N62" s="5">
        <v>0</v>
      </c>
      <c r="O62" s="4" t="s">
        <v>59</v>
      </c>
      <c r="P62" s="48" t="s">
        <v>19</v>
      </c>
      <c r="U62" s="51"/>
    </row>
    <row r="63" spans="1:21" ht="39.75" customHeight="1" thickBot="1" x14ac:dyDescent="0.3">
      <c r="A63" s="107">
        <v>5</v>
      </c>
      <c r="B63" s="30" t="s">
        <v>53</v>
      </c>
      <c r="C63" s="29"/>
      <c r="D63" s="25"/>
      <c r="E63" s="26"/>
      <c r="F63" s="26"/>
      <c r="G63" s="26"/>
      <c r="H63" s="26"/>
      <c r="I63" s="26"/>
      <c r="J63" s="27">
        <f>SUM(J58:J62)</f>
        <v>80524868</v>
      </c>
      <c r="K63" s="27">
        <f t="shared" ref="K63:N63" si="11">SUM(K58:K62)</f>
        <v>80524868</v>
      </c>
      <c r="L63" s="27">
        <f t="shared" si="11"/>
        <v>0</v>
      </c>
      <c r="M63" s="27">
        <f t="shared" si="11"/>
        <v>80524868</v>
      </c>
      <c r="N63" s="27">
        <f t="shared" si="11"/>
        <v>0</v>
      </c>
      <c r="O63" s="27"/>
      <c r="P63" s="28"/>
    </row>
    <row r="64" spans="1:21" ht="150" customHeight="1" x14ac:dyDescent="0.25">
      <c r="B64" s="108" t="s">
        <v>99</v>
      </c>
      <c r="C64" s="110">
        <v>4826129728</v>
      </c>
      <c r="D64" s="3" t="s">
        <v>100</v>
      </c>
      <c r="E64" s="3" t="s">
        <v>17</v>
      </c>
      <c r="F64" s="3" t="s">
        <v>17</v>
      </c>
      <c r="G64" s="3" t="s">
        <v>101</v>
      </c>
      <c r="H64" s="4" t="s">
        <v>17</v>
      </c>
      <c r="I64" s="3" t="s">
        <v>102</v>
      </c>
      <c r="J64" s="5">
        <v>15960000</v>
      </c>
      <c r="K64" s="5">
        <v>15960000</v>
      </c>
      <c r="L64" s="5">
        <v>0</v>
      </c>
      <c r="M64" s="5">
        <v>15960000</v>
      </c>
      <c r="N64" s="5">
        <v>0</v>
      </c>
      <c r="O64" s="4" t="s">
        <v>59</v>
      </c>
      <c r="P64" s="48" t="s">
        <v>19</v>
      </c>
      <c r="U64" s="51"/>
    </row>
    <row r="65" spans="1:21" ht="150" customHeight="1" thickBot="1" x14ac:dyDescent="0.3">
      <c r="B65" s="109"/>
      <c r="C65" s="111"/>
      <c r="D65" s="3" t="s">
        <v>103</v>
      </c>
      <c r="E65" s="3" t="s">
        <v>17</v>
      </c>
      <c r="F65" s="3" t="s">
        <v>17</v>
      </c>
      <c r="G65" s="3" t="s">
        <v>101</v>
      </c>
      <c r="H65" s="4" t="s">
        <v>17</v>
      </c>
      <c r="I65" s="3" t="s">
        <v>104</v>
      </c>
      <c r="J65" s="5">
        <v>4300000</v>
      </c>
      <c r="K65" s="5">
        <v>4300000</v>
      </c>
      <c r="L65" s="5">
        <v>0</v>
      </c>
      <c r="M65" s="5">
        <v>4300000</v>
      </c>
      <c r="N65" s="5">
        <v>0</v>
      </c>
      <c r="O65" s="4" t="s">
        <v>59</v>
      </c>
      <c r="P65" s="48" t="s">
        <v>19</v>
      </c>
      <c r="U65" s="51"/>
    </row>
    <row r="66" spans="1:21" ht="39.75" customHeight="1" thickBot="1" x14ac:dyDescent="0.3">
      <c r="A66" s="107">
        <v>2</v>
      </c>
      <c r="B66" s="30" t="s">
        <v>25</v>
      </c>
      <c r="C66" s="29"/>
      <c r="D66" s="25"/>
      <c r="E66" s="26"/>
      <c r="F66" s="26"/>
      <c r="G66" s="26"/>
      <c r="H66" s="26"/>
      <c r="I66" s="26"/>
      <c r="J66" s="27">
        <f>SUM(J64:J65)</f>
        <v>20260000</v>
      </c>
      <c r="K66" s="27">
        <f t="shared" ref="K66:N66" si="12">SUM(K64:K65)</f>
        <v>20260000</v>
      </c>
      <c r="L66" s="27">
        <f t="shared" si="12"/>
        <v>0</v>
      </c>
      <c r="M66" s="27">
        <f t="shared" si="12"/>
        <v>20260000</v>
      </c>
      <c r="N66" s="27">
        <f t="shared" si="12"/>
        <v>0</v>
      </c>
      <c r="O66" s="27"/>
      <c r="P66" s="28"/>
    </row>
    <row r="67" spans="1:21" ht="150" customHeight="1" thickBot="1" x14ac:dyDescent="0.3">
      <c r="B67" s="72" t="s">
        <v>56</v>
      </c>
      <c r="C67" s="73">
        <v>4826005850</v>
      </c>
      <c r="D67" s="3" t="s">
        <v>174</v>
      </c>
      <c r="E67" s="3" t="s">
        <v>17</v>
      </c>
      <c r="F67" s="3" t="s">
        <v>17</v>
      </c>
      <c r="G67" s="3" t="s">
        <v>18</v>
      </c>
      <c r="H67" s="4" t="s">
        <v>105</v>
      </c>
      <c r="I67" s="3" t="s">
        <v>57</v>
      </c>
      <c r="J67" s="5">
        <v>5625000</v>
      </c>
      <c r="K67" s="5">
        <v>5625000</v>
      </c>
      <c r="L67" s="5">
        <v>0</v>
      </c>
      <c r="M67" s="5">
        <v>5625000</v>
      </c>
      <c r="N67" s="5">
        <v>0</v>
      </c>
      <c r="O67" s="4" t="s">
        <v>59</v>
      </c>
      <c r="P67" s="48" t="s">
        <v>19</v>
      </c>
      <c r="U67" s="51"/>
    </row>
    <row r="68" spans="1:21" ht="39.75" customHeight="1" thickBot="1" x14ac:dyDescent="0.3">
      <c r="A68" s="107">
        <v>1</v>
      </c>
      <c r="B68" s="30" t="s">
        <v>26</v>
      </c>
      <c r="C68" s="29"/>
      <c r="D68" s="25"/>
      <c r="E68" s="26"/>
      <c r="F68" s="26"/>
      <c r="G68" s="26"/>
      <c r="H68" s="26"/>
      <c r="I68" s="26"/>
      <c r="J68" s="27">
        <f>SUM(J67)</f>
        <v>5625000</v>
      </c>
      <c r="K68" s="27">
        <f t="shared" ref="K68" si="13">SUM(K67)</f>
        <v>5625000</v>
      </c>
      <c r="L68" s="27">
        <f t="shared" ref="L68" si="14">SUM(L67)</f>
        <v>0</v>
      </c>
      <c r="M68" s="27">
        <f t="shared" ref="M68" si="15">SUM(M67)</f>
        <v>5625000</v>
      </c>
      <c r="N68" s="27">
        <f t="shared" ref="N68" si="16">SUM(N67)</f>
        <v>0</v>
      </c>
      <c r="O68" s="27"/>
      <c r="P68" s="28"/>
    </row>
    <row r="69" spans="1:21" ht="150" customHeight="1" x14ac:dyDescent="0.25">
      <c r="B69" s="108" t="s">
        <v>50</v>
      </c>
      <c r="C69" s="110">
        <v>4825037270</v>
      </c>
      <c r="D69" s="3" t="s">
        <v>106</v>
      </c>
      <c r="E69" s="3" t="s">
        <v>17</v>
      </c>
      <c r="F69" s="3" t="s">
        <v>17</v>
      </c>
      <c r="G69" s="3" t="s">
        <v>51</v>
      </c>
      <c r="H69" s="4" t="s">
        <v>107</v>
      </c>
      <c r="I69" s="3" t="s">
        <v>52</v>
      </c>
      <c r="J69" s="5">
        <v>6753314.7000000002</v>
      </c>
      <c r="K69" s="5">
        <v>6753314.7000000002</v>
      </c>
      <c r="L69" s="5">
        <v>0</v>
      </c>
      <c r="M69" s="5">
        <v>6753314.7000000002</v>
      </c>
      <c r="N69" s="5">
        <v>0</v>
      </c>
      <c r="O69" s="4" t="s">
        <v>59</v>
      </c>
      <c r="P69" s="48" t="s">
        <v>145</v>
      </c>
      <c r="U69" s="51"/>
    </row>
    <row r="70" spans="1:21" ht="150" customHeight="1" thickBot="1" x14ac:dyDescent="0.3">
      <c r="B70" s="109"/>
      <c r="C70" s="111"/>
      <c r="D70" s="3" t="s">
        <v>266</v>
      </c>
      <c r="E70" s="3" t="s">
        <v>17</v>
      </c>
      <c r="F70" s="3" t="s">
        <v>17</v>
      </c>
      <c r="G70" s="3" t="s">
        <v>51</v>
      </c>
      <c r="H70" s="3" t="s">
        <v>267</v>
      </c>
      <c r="I70" s="4" t="s">
        <v>52</v>
      </c>
      <c r="J70" s="5">
        <v>5943146.4199999999</v>
      </c>
      <c r="K70" s="5">
        <v>5943146.4199999999</v>
      </c>
      <c r="L70" s="5">
        <v>0</v>
      </c>
      <c r="M70" s="5">
        <v>5943146.4199999999</v>
      </c>
      <c r="N70" s="5">
        <v>0</v>
      </c>
      <c r="O70" s="5" t="s">
        <v>268</v>
      </c>
      <c r="P70" s="48" t="s">
        <v>145</v>
      </c>
      <c r="U70" s="51"/>
    </row>
    <row r="71" spans="1:21" ht="39.75" customHeight="1" thickBot="1" x14ac:dyDescent="0.3">
      <c r="A71" s="107">
        <v>2</v>
      </c>
      <c r="B71" s="30" t="s">
        <v>25</v>
      </c>
      <c r="C71" s="29"/>
      <c r="D71" s="25"/>
      <c r="E71" s="26"/>
      <c r="F71" s="26"/>
      <c r="G71" s="26"/>
      <c r="H71" s="26"/>
      <c r="I71" s="26"/>
      <c r="J71" s="27">
        <f>SUM(J69:J70)</f>
        <v>12696461.120000001</v>
      </c>
      <c r="K71" s="27">
        <f t="shared" ref="K71:N71" si="17">SUM(K69:K70)</f>
        <v>12696461.120000001</v>
      </c>
      <c r="L71" s="27">
        <f t="shared" si="17"/>
        <v>0</v>
      </c>
      <c r="M71" s="27">
        <f t="shared" si="17"/>
        <v>12696461.120000001</v>
      </c>
      <c r="N71" s="27">
        <f t="shared" si="17"/>
        <v>0</v>
      </c>
      <c r="O71" s="27"/>
      <c r="P71" s="28"/>
    </row>
    <row r="72" spans="1:21" ht="150" customHeight="1" thickBot="1" x14ac:dyDescent="0.3">
      <c r="B72" s="72" t="s">
        <v>58</v>
      </c>
      <c r="C72" s="73">
        <v>4824010692</v>
      </c>
      <c r="D72" s="3" t="s">
        <v>175</v>
      </c>
      <c r="E72" s="3" t="s">
        <v>17</v>
      </c>
      <c r="F72" s="3" t="s">
        <v>17</v>
      </c>
      <c r="G72" s="3" t="s">
        <v>23</v>
      </c>
      <c r="H72" s="4" t="s">
        <v>17</v>
      </c>
      <c r="I72" s="3" t="s">
        <v>54</v>
      </c>
      <c r="J72" s="5">
        <v>4875000</v>
      </c>
      <c r="K72" s="5">
        <v>4875000</v>
      </c>
      <c r="L72" s="5">
        <v>0</v>
      </c>
      <c r="M72" s="5">
        <v>4875000</v>
      </c>
      <c r="N72" s="5">
        <v>0</v>
      </c>
      <c r="O72" s="4" t="s">
        <v>59</v>
      </c>
      <c r="P72" s="48" t="s">
        <v>19</v>
      </c>
      <c r="U72" s="51"/>
    </row>
    <row r="73" spans="1:21" ht="39.75" customHeight="1" thickBot="1" x14ac:dyDescent="0.3">
      <c r="A73" s="107">
        <v>1</v>
      </c>
      <c r="B73" s="30" t="s">
        <v>26</v>
      </c>
      <c r="C73" s="29"/>
      <c r="D73" s="25"/>
      <c r="E73" s="26"/>
      <c r="F73" s="26"/>
      <c r="G73" s="26"/>
      <c r="H73" s="26"/>
      <c r="I73" s="26"/>
      <c r="J73" s="27">
        <f>SUM(J72)</f>
        <v>4875000</v>
      </c>
      <c r="K73" s="27">
        <f t="shared" ref="K73" si="18">SUM(K72)</f>
        <v>4875000</v>
      </c>
      <c r="L73" s="27">
        <f t="shared" ref="L73" si="19">SUM(L72)</f>
        <v>0</v>
      </c>
      <c r="M73" s="27">
        <f t="shared" ref="M73" si="20">SUM(M72)</f>
        <v>4875000</v>
      </c>
      <c r="N73" s="27">
        <f t="shared" ref="N73" si="21">SUM(N72)</f>
        <v>0</v>
      </c>
      <c r="O73" s="27"/>
      <c r="P73" s="28"/>
    </row>
    <row r="74" spans="1:21" ht="150" customHeight="1" thickBot="1" x14ac:dyDescent="0.3">
      <c r="B74" s="72" t="s">
        <v>108</v>
      </c>
      <c r="C74" s="73">
        <v>4826010874</v>
      </c>
      <c r="D74" s="73" t="s">
        <v>22</v>
      </c>
      <c r="E74" s="73" t="s">
        <v>17</v>
      </c>
      <c r="F74" s="73" t="s">
        <v>17</v>
      </c>
      <c r="G74" s="73" t="s">
        <v>17</v>
      </c>
      <c r="H74" s="46" t="s">
        <v>109</v>
      </c>
      <c r="I74" s="73" t="s">
        <v>35</v>
      </c>
      <c r="J74" s="47">
        <v>6769728</v>
      </c>
      <c r="K74" s="47">
        <v>6769728</v>
      </c>
      <c r="L74" s="47">
        <v>0</v>
      </c>
      <c r="M74" s="47">
        <v>6769728</v>
      </c>
      <c r="N74" s="47">
        <v>0</v>
      </c>
      <c r="O74" s="46" t="s">
        <v>59</v>
      </c>
      <c r="P74" s="50" t="s">
        <v>19</v>
      </c>
      <c r="U74" s="51"/>
    </row>
    <row r="75" spans="1:21" ht="39.75" customHeight="1" thickBot="1" x14ac:dyDescent="0.3">
      <c r="A75" s="107">
        <v>1</v>
      </c>
      <c r="B75" s="30" t="s">
        <v>26</v>
      </c>
      <c r="C75" s="29"/>
      <c r="D75" s="25"/>
      <c r="E75" s="26"/>
      <c r="F75" s="26"/>
      <c r="G75" s="26"/>
      <c r="H75" s="26"/>
      <c r="I75" s="26"/>
      <c r="J75" s="27">
        <f>SUM(J74)</f>
        <v>6769728</v>
      </c>
      <c r="K75" s="27">
        <f t="shared" ref="K75" si="22">SUM(K74)</f>
        <v>6769728</v>
      </c>
      <c r="L75" s="27">
        <f t="shared" ref="L75" si="23">SUM(L74)</f>
        <v>0</v>
      </c>
      <c r="M75" s="27">
        <f t="shared" ref="M75" si="24">SUM(M74)</f>
        <v>6769728</v>
      </c>
      <c r="N75" s="27">
        <f t="shared" ref="N75" si="25">SUM(N74)</f>
        <v>0</v>
      </c>
      <c r="O75" s="27"/>
      <c r="P75" s="28"/>
    </row>
    <row r="76" spans="1:21" ht="150" customHeight="1" x14ac:dyDescent="0.25">
      <c r="B76" s="108" t="s">
        <v>110</v>
      </c>
      <c r="C76" s="110">
        <v>4826146829</v>
      </c>
      <c r="D76" s="3" t="s">
        <v>111</v>
      </c>
      <c r="E76" s="3"/>
      <c r="F76" s="3"/>
      <c r="G76" s="3" t="s">
        <v>45</v>
      </c>
      <c r="H76" s="4" t="s">
        <v>112</v>
      </c>
      <c r="I76" s="3" t="s">
        <v>113</v>
      </c>
      <c r="J76" s="5">
        <v>15000000</v>
      </c>
      <c r="K76" s="5">
        <v>15000000</v>
      </c>
      <c r="L76" s="5">
        <v>0</v>
      </c>
      <c r="M76" s="5">
        <v>15000000</v>
      </c>
      <c r="N76" s="5">
        <v>0</v>
      </c>
      <c r="O76" s="4" t="s">
        <v>59</v>
      </c>
      <c r="P76" s="48" t="s">
        <v>19</v>
      </c>
      <c r="U76" s="51"/>
    </row>
    <row r="77" spans="1:21" ht="150" customHeight="1" thickBot="1" x14ac:dyDescent="0.3">
      <c r="B77" s="109"/>
      <c r="C77" s="111"/>
      <c r="D77" s="3" t="s">
        <v>114</v>
      </c>
      <c r="E77" s="3"/>
      <c r="F77" s="3"/>
      <c r="G77" s="3" t="s">
        <v>45</v>
      </c>
      <c r="H77" s="4" t="s">
        <v>115</v>
      </c>
      <c r="I77" s="3" t="s">
        <v>113</v>
      </c>
      <c r="J77" s="5">
        <v>8500000</v>
      </c>
      <c r="K77" s="5">
        <v>8500000</v>
      </c>
      <c r="L77" s="5">
        <v>0</v>
      </c>
      <c r="M77" s="5">
        <v>8500000</v>
      </c>
      <c r="N77" s="5">
        <v>0</v>
      </c>
      <c r="O77" s="4" t="s">
        <v>59</v>
      </c>
      <c r="P77" s="48" t="s">
        <v>19</v>
      </c>
      <c r="U77" s="51"/>
    </row>
    <row r="78" spans="1:21" ht="39.75" customHeight="1" thickBot="1" x14ac:dyDescent="0.3">
      <c r="A78" s="107">
        <v>2</v>
      </c>
      <c r="B78" s="30" t="s">
        <v>25</v>
      </c>
      <c r="C78" s="29"/>
      <c r="D78" s="25"/>
      <c r="E78" s="26"/>
      <c r="F78" s="26"/>
      <c r="G78" s="26"/>
      <c r="H78" s="26"/>
      <c r="I78" s="26"/>
      <c r="J78" s="27">
        <f>SUM(J76:J77)</f>
        <v>23500000</v>
      </c>
      <c r="K78" s="27">
        <f t="shared" ref="K78:N78" si="26">SUM(K76:K77)</f>
        <v>23500000</v>
      </c>
      <c r="L78" s="27">
        <f t="shared" si="26"/>
        <v>0</v>
      </c>
      <c r="M78" s="27">
        <f t="shared" si="26"/>
        <v>23500000</v>
      </c>
      <c r="N78" s="27">
        <f t="shared" si="26"/>
        <v>0</v>
      </c>
      <c r="O78" s="27"/>
      <c r="P78" s="28"/>
    </row>
    <row r="79" spans="1:21" ht="150" customHeight="1" thickBot="1" x14ac:dyDescent="0.3">
      <c r="B79" s="72" t="s">
        <v>36</v>
      </c>
      <c r="C79" s="73">
        <v>4817003609</v>
      </c>
      <c r="D79" s="3" t="s">
        <v>37</v>
      </c>
      <c r="E79" s="3" t="s">
        <v>17</v>
      </c>
      <c r="F79" s="3" t="s">
        <v>17</v>
      </c>
      <c r="G79" s="3" t="s">
        <v>28</v>
      </c>
      <c r="H79" s="3" t="s">
        <v>38</v>
      </c>
      <c r="I79" s="4" t="s">
        <v>39</v>
      </c>
      <c r="J79" s="5">
        <v>3604900</v>
      </c>
      <c r="K79" s="5">
        <v>3604900</v>
      </c>
      <c r="L79" s="5">
        <v>0</v>
      </c>
      <c r="M79" s="5">
        <v>3604900</v>
      </c>
      <c r="N79" s="5">
        <v>0</v>
      </c>
      <c r="O79" s="5" t="s">
        <v>59</v>
      </c>
      <c r="P79" s="48" t="s">
        <v>19</v>
      </c>
      <c r="U79" s="51"/>
    </row>
    <row r="80" spans="1:21" ht="39.75" customHeight="1" thickBot="1" x14ac:dyDescent="0.3">
      <c r="A80" s="107">
        <v>1</v>
      </c>
      <c r="B80" s="30" t="s">
        <v>26</v>
      </c>
      <c r="C80" s="29"/>
      <c r="D80" s="25"/>
      <c r="E80" s="26"/>
      <c r="F80" s="26"/>
      <c r="G80" s="26"/>
      <c r="H80" s="26"/>
      <c r="I80" s="26"/>
      <c r="J80" s="27">
        <f>SUM(J79)</f>
        <v>3604900</v>
      </c>
      <c r="K80" s="27">
        <f t="shared" ref="K80" si="27">SUM(K79)</f>
        <v>3604900</v>
      </c>
      <c r="L80" s="27">
        <f t="shared" ref="L80" si="28">SUM(L79)</f>
        <v>0</v>
      </c>
      <c r="M80" s="27">
        <f t="shared" ref="M80" si="29">SUM(M79)</f>
        <v>3604900</v>
      </c>
      <c r="N80" s="27">
        <f t="shared" ref="N80" si="30">SUM(N79)</f>
        <v>0</v>
      </c>
      <c r="O80" s="27"/>
      <c r="P80" s="28"/>
    </row>
    <row r="81" spans="1:21" ht="150" customHeight="1" x14ac:dyDescent="0.25">
      <c r="B81" s="108" t="s">
        <v>21</v>
      </c>
      <c r="C81" s="110">
        <v>4823006453</v>
      </c>
      <c r="D81" s="73" t="s">
        <v>159</v>
      </c>
      <c r="E81" s="73" t="s">
        <v>17</v>
      </c>
      <c r="F81" s="73" t="s">
        <v>17</v>
      </c>
      <c r="G81" s="73" t="s">
        <v>17</v>
      </c>
      <c r="H81" s="46" t="s">
        <v>116</v>
      </c>
      <c r="I81" s="73" t="s">
        <v>117</v>
      </c>
      <c r="J81" s="47">
        <v>28072000</v>
      </c>
      <c r="K81" s="47">
        <v>28072000</v>
      </c>
      <c r="L81" s="47">
        <v>0</v>
      </c>
      <c r="M81" s="47">
        <v>0</v>
      </c>
      <c r="N81" s="47">
        <v>28072000</v>
      </c>
      <c r="O81" s="46" t="s">
        <v>59</v>
      </c>
      <c r="P81" s="50" t="s">
        <v>19</v>
      </c>
      <c r="U81" s="51"/>
    </row>
    <row r="82" spans="1:21" ht="150" customHeight="1" x14ac:dyDescent="0.25">
      <c r="B82" s="112"/>
      <c r="C82" s="113"/>
      <c r="D82" s="73" t="s">
        <v>160</v>
      </c>
      <c r="E82" s="73" t="s">
        <v>17</v>
      </c>
      <c r="F82" s="73" t="s">
        <v>17</v>
      </c>
      <c r="G82" s="73" t="s">
        <v>17</v>
      </c>
      <c r="H82" s="46" t="s">
        <v>118</v>
      </c>
      <c r="I82" s="73" t="s">
        <v>117</v>
      </c>
      <c r="J82" s="47">
        <v>14951475</v>
      </c>
      <c r="K82" s="47">
        <v>14951475</v>
      </c>
      <c r="L82" s="47">
        <v>0</v>
      </c>
      <c r="M82" s="47">
        <v>0</v>
      </c>
      <c r="N82" s="47">
        <v>14951475</v>
      </c>
      <c r="O82" s="46" t="s">
        <v>59</v>
      </c>
      <c r="P82" s="50" t="s">
        <v>19</v>
      </c>
      <c r="U82" s="51"/>
    </row>
    <row r="83" spans="1:21" ht="150" customHeight="1" x14ac:dyDescent="0.25">
      <c r="B83" s="112"/>
      <c r="C83" s="113"/>
      <c r="D83" s="73" t="s">
        <v>22</v>
      </c>
      <c r="E83" s="73" t="s">
        <v>17</v>
      </c>
      <c r="F83" s="73" t="s">
        <v>17</v>
      </c>
      <c r="G83" s="73" t="s">
        <v>17</v>
      </c>
      <c r="H83" s="46" t="s">
        <v>119</v>
      </c>
      <c r="I83" s="73" t="s">
        <v>120</v>
      </c>
      <c r="J83" s="47">
        <v>13627330.439999999</v>
      </c>
      <c r="K83" s="47">
        <v>13627330.439999999</v>
      </c>
      <c r="L83" s="47">
        <v>0</v>
      </c>
      <c r="M83" s="47">
        <v>0</v>
      </c>
      <c r="N83" s="47">
        <v>13627330.439999999</v>
      </c>
      <c r="O83" s="46" t="s">
        <v>59</v>
      </c>
      <c r="P83" s="50" t="s">
        <v>19</v>
      </c>
      <c r="U83" s="51"/>
    </row>
    <row r="84" spans="1:21" ht="150" customHeight="1" x14ac:dyDescent="0.25">
      <c r="B84" s="112"/>
      <c r="C84" s="113"/>
      <c r="D84" s="73" t="s">
        <v>179</v>
      </c>
      <c r="E84" s="73" t="s">
        <v>17</v>
      </c>
      <c r="F84" s="73" t="s">
        <v>17</v>
      </c>
      <c r="G84" s="73" t="s">
        <v>17</v>
      </c>
      <c r="H84" s="46" t="s">
        <v>180</v>
      </c>
      <c r="I84" s="73" t="s">
        <v>117</v>
      </c>
      <c r="J84" s="47">
        <v>23752300</v>
      </c>
      <c r="K84" s="47">
        <v>23752300</v>
      </c>
      <c r="L84" s="47">
        <v>0</v>
      </c>
      <c r="M84" s="47">
        <v>0</v>
      </c>
      <c r="N84" s="47">
        <v>23752300</v>
      </c>
      <c r="O84" s="46" t="s">
        <v>59</v>
      </c>
      <c r="P84" s="50" t="s">
        <v>19</v>
      </c>
      <c r="U84" s="51"/>
    </row>
    <row r="85" spans="1:21" ht="150" customHeight="1" x14ac:dyDescent="0.25">
      <c r="B85" s="112"/>
      <c r="C85" s="113"/>
      <c r="D85" s="73" t="s">
        <v>176</v>
      </c>
      <c r="E85" s="73" t="s">
        <v>17</v>
      </c>
      <c r="F85" s="73" t="s">
        <v>17</v>
      </c>
      <c r="G85" s="73" t="s">
        <v>17</v>
      </c>
      <c r="H85" s="46" t="s">
        <v>121</v>
      </c>
      <c r="I85" s="73" t="s">
        <v>41</v>
      </c>
      <c r="J85" s="47">
        <v>3378095</v>
      </c>
      <c r="K85" s="47">
        <v>3378095</v>
      </c>
      <c r="L85" s="47">
        <v>0</v>
      </c>
      <c r="M85" s="47">
        <v>0</v>
      </c>
      <c r="N85" s="47">
        <v>3378095</v>
      </c>
      <c r="O85" s="46" t="s">
        <v>59</v>
      </c>
      <c r="P85" s="50" t="s">
        <v>19</v>
      </c>
      <c r="U85" s="51"/>
    </row>
    <row r="86" spans="1:21" ht="150" customHeight="1" thickBot="1" x14ac:dyDescent="0.3">
      <c r="B86" s="109"/>
      <c r="C86" s="111"/>
      <c r="D86" s="73" t="s">
        <v>161</v>
      </c>
      <c r="E86" s="73" t="s">
        <v>17</v>
      </c>
      <c r="F86" s="73" t="s">
        <v>17</v>
      </c>
      <c r="G86" s="73" t="s">
        <v>17</v>
      </c>
      <c r="H86" s="46" t="s">
        <v>122</v>
      </c>
      <c r="I86" s="73" t="s">
        <v>117</v>
      </c>
      <c r="J86" s="47">
        <v>3726492</v>
      </c>
      <c r="K86" s="47">
        <v>3726492</v>
      </c>
      <c r="L86" s="47">
        <v>0</v>
      </c>
      <c r="M86" s="47">
        <v>0</v>
      </c>
      <c r="N86" s="47">
        <v>3726492</v>
      </c>
      <c r="O86" s="46" t="s">
        <v>59</v>
      </c>
      <c r="P86" s="50" t="s">
        <v>19</v>
      </c>
      <c r="U86" s="51"/>
    </row>
    <row r="87" spans="1:21" ht="39.75" customHeight="1" thickBot="1" x14ac:dyDescent="0.3">
      <c r="A87" s="107">
        <v>6</v>
      </c>
      <c r="B87" s="30" t="s">
        <v>208</v>
      </c>
      <c r="C87" s="29"/>
      <c r="D87" s="25"/>
      <c r="E87" s="26"/>
      <c r="F87" s="26"/>
      <c r="G87" s="26"/>
      <c r="H87" s="26"/>
      <c r="I87" s="26"/>
      <c r="J87" s="27">
        <f>SUM(J81:J86)</f>
        <v>87507692.439999998</v>
      </c>
      <c r="K87" s="27">
        <f t="shared" ref="K87:N87" si="31">SUM(K81:K86)</f>
        <v>87507692.439999998</v>
      </c>
      <c r="L87" s="27">
        <f t="shared" si="31"/>
        <v>0</v>
      </c>
      <c r="M87" s="27">
        <f t="shared" si="31"/>
        <v>0</v>
      </c>
      <c r="N87" s="27">
        <f t="shared" si="31"/>
        <v>87507692.439999998</v>
      </c>
      <c r="O87" s="27"/>
      <c r="P87" s="28"/>
    </row>
    <row r="88" spans="1:21" ht="150" customHeight="1" x14ac:dyDescent="0.25">
      <c r="B88" s="108" t="s">
        <v>32</v>
      </c>
      <c r="C88" s="110">
        <v>4826074733</v>
      </c>
      <c r="D88" s="3" t="s">
        <v>123</v>
      </c>
      <c r="E88" s="3" t="s">
        <v>17</v>
      </c>
      <c r="F88" s="3" t="s">
        <v>17</v>
      </c>
      <c r="G88" s="3" t="s">
        <v>31</v>
      </c>
      <c r="H88" s="3" t="s">
        <v>124</v>
      </c>
      <c r="I88" s="4" t="s">
        <v>125</v>
      </c>
      <c r="J88" s="5">
        <v>10000000</v>
      </c>
      <c r="K88" s="5">
        <v>10000000</v>
      </c>
      <c r="L88" s="5">
        <v>0</v>
      </c>
      <c r="M88" s="5">
        <v>10000000</v>
      </c>
      <c r="N88" s="5">
        <v>0</v>
      </c>
      <c r="O88" s="5" t="s">
        <v>59</v>
      </c>
      <c r="P88" s="48" t="s">
        <v>19</v>
      </c>
      <c r="U88" s="51"/>
    </row>
    <row r="89" spans="1:21" ht="150" customHeight="1" x14ac:dyDescent="0.25">
      <c r="B89" s="112"/>
      <c r="C89" s="113"/>
      <c r="D89" s="3" t="s">
        <v>22</v>
      </c>
      <c r="E89" s="3" t="s">
        <v>17</v>
      </c>
      <c r="F89" s="3" t="s">
        <v>17</v>
      </c>
      <c r="G89" s="3" t="s">
        <v>31</v>
      </c>
      <c r="H89" s="4" t="s">
        <v>126</v>
      </c>
      <c r="I89" s="3" t="s">
        <v>127</v>
      </c>
      <c r="J89" s="5">
        <v>4846456.8</v>
      </c>
      <c r="K89" s="5">
        <v>4846456.8</v>
      </c>
      <c r="L89" s="5">
        <v>0</v>
      </c>
      <c r="M89" s="5">
        <v>4846456.8</v>
      </c>
      <c r="N89" s="5">
        <v>0</v>
      </c>
      <c r="O89" s="4" t="s">
        <v>59</v>
      </c>
      <c r="P89" s="48" t="s">
        <v>19</v>
      </c>
      <c r="U89" s="51"/>
    </row>
    <row r="90" spans="1:21" ht="150" customHeight="1" x14ac:dyDescent="0.25">
      <c r="B90" s="112"/>
      <c r="C90" s="113"/>
      <c r="D90" s="3" t="s">
        <v>128</v>
      </c>
      <c r="E90" s="3" t="s">
        <v>17</v>
      </c>
      <c r="F90" s="3" t="s">
        <v>17</v>
      </c>
      <c r="G90" s="3" t="s">
        <v>31</v>
      </c>
      <c r="H90" s="4" t="s">
        <v>129</v>
      </c>
      <c r="I90" s="3" t="s">
        <v>130</v>
      </c>
      <c r="J90" s="5">
        <v>3681182.87</v>
      </c>
      <c r="K90" s="5">
        <v>3681182.87</v>
      </c>
      <c r="L90" s="5">
        <v>0</v>
      </c>
      <c r="M90" s="5">
        <v>3681182.87</v>
      </c>
      <c r="N90" s="5">
        <v>0</v>
      </c>
      <c r="O90" s="4" t="s">
        <v>59</v>
      </c>
      <c r="P90" s="48" t="s">
        <v>19</v>
      </c>
      <c r="U90" s="51"/>
    </row>
    <row r="91" spans="1:21" ht="150" customHeight="1" x14ac:dyDescent="0.25">
      <c r="B91" s="112"/>
      <c r="C91" s="113"/>
      <c r="D91" s="3" t="s">
        <v>131</v>
      </c>
      <c r="E91" s="3" t="s">
        <v>17</v>
      </c>
      <c r="F91" s="3" t="s">
        <v>17</v>
      </c>
      <c r="G91" s="3" t="s">
        <v>31</v>
      </c>
      <c r="H91" s="4" t="s">
        <v>132</v>
      </c>
      <c r="I91" s="3" t="s">
        <v>133</v>
      </c>
      <c r="J91" s="5">
        <v>3214061.64</v>
      </c>
      <c r="K91" s="5">
        <v>3214061.64</v>
      </c>
      <c r="L91" s="5">
        <v>0</v>
      </c>
      <c r="M91" s="5">
        <v>3214061.64</v>
      </c>
      <c r="N91" s="5">
        <v>0</v>
      </c>
      <c r="O91" s="4" t="s">
        <v>59</v>
      </c>
      <c r="P91" s="48" t="s">
        <v>19</v>
      </c>
      <c r="U91" s="51"/>
    </row>
    <row r="92" spans="1:21" ht="150" customHeight="1" thickBot="1" x14ac:dyDescent="0.3">
      <c r="B92" s="109"/>
      <c r="C92" s="111"/>
      <c r="D92" s="3" t="s">
        <v>178</v>
      </c>
      <c r="E92" s="3" t="s">
        <v>17</v>
      </c>
      <c r="F92" s="3" t="s">
        <v>17</v>
      </c>
      <c r="G92" s="3" t="s">
        <v>31</v>
      </c>
      <c r="H92" s="4" t="s">
        <v>134</v>
      </c>
      <c r="I92" s="3" t="s">
        <v>135</v>
      </c>
      <c r="J92" s="5">
        <v>4576000.0199999996</v>
      </c>
      <c r="K92" s="5">
        <v>4576000.0199999996</v>
      </c>
      <c r="L92" s="5">
        <v>0</v>
      </c>
      <c r="M92" s="5">
        <v>4576000.0199999996</v>
      </c>
      <c r="N92" s="5">
        <v>0</v>
      </c>
      <c r="O92" s="4" t="s">
        <v>59</v>
      </c>
      <c r="P92" s="48" t="s">
        <v>19</v>
      </c>
      <c r="U92" s="51"/>
    </row>
    <row r="93" spans="1:21" ht="39.75" customHeight="1" thickBot="1" x14ac:dyDescent="0.3">
      <c r="A93" s="107">
        <v>5</v>
      </c>
      <c r="B93" s="30" t="s">
        <v>53</v>
      </c>
      <c r="C93" s="29"/>
      <c r="D93" s="25"/>
      <c r="E93" s="26"/>
      <c r="F93" s="26"/>
      <c r="G93" s="26"/>
      <c r="H93" s="26"/>
      <c r="I93" s="26"/>
      <c r="J93" s="27">
        <f>SUM(J88:J92)</f>
        <v>26317701.330000002</v>
      </c>
      <c r="K93" s="27">
        <f t="shared" ref="K93:N93" si="32">SUM(K88:K92)</f>
        <v>26317701.330000002</v>
      </c>
      <c r="L93" s="27">
        <f t="shared" si="32"/>
        <v>0</v>
      </c>
      <c r="M93" s="27">
        <f t="shared" si="32"/>
        <v>26317701.330000002</v>
      </c>
      <c r="N93" s="27">
        <f t="shared" si="32"/>
        <v>0</v>
      </c>
      <c r="O93" s="27"/>
      <c r="P93" s="28"/>
    </row>
    <row r="94" spans="1:21" ht="150" customHeight="1" thickBot="1" x14ac:dyDescent="0.3">
      <c r="B94" s="72" t="s">
        <v>42</v>
      </c>
      <c r="C94" s="73">
        <v>4824032706</v>
      </c>
      <c r="D94" s="3" t="s">
        <v>264</v>
      </c>
      <c r="E94" s="3" t="s">
        <v>17</v>
      </c>
      <c r="F94" s="3" t="s">
        <v>17</v>
      </c>
      <c r="G94" s="3" t="s">
        <v>18</v>
      </c>
      <c r="H94" s="3" t="s">
        <v>136</v>
      </c>
      <c r="I94" s="4" t="s">
        <v>137</v>
      </c>
      <c r="J94" s="5">
        <v>8490289.5999999996</v>
      </c>
      <c r="K94" s="5">
        <v>8490289.5999999996</v>
      </c>
      <c r="L94" s="5">
        <v>0</v>
      </c>
      <c r="M94" s="5">
        <v>8490289.5999999996</v>
      </c>
      <c r="N94" s="5">
        <v>0</v>
      </c>
      <c r="O94" s="5" t="s">
        <v>59</v>
      </c>
      <c r="P94" s="48" t="s">
        <v>19</v>
      </c>
      <c r="U94" s="51"/>
    </row>
    <row r="95" spans="1:21" ht="39.75" customHeight="1" thickBot="1" x14ac:dyDescent="0.3">
      <c r="A95" s="107">
        <v>1</v>
      </c>
      <c r="B95" s="30" t="s">
        <v>26</v>
      </c>
      <c r="C95" s="29"/>
      <c r="D95" s="25"/>
      <c r="E95" s="26"/>
      <c r="F95" s="26"/>
      <c r="G95" s="26"/>
      <c r="H95" s="26"/>
      <c r="I95" s="26"/>
      <c r="J95" s="27">
        <f>SUM(J94)</f>
        <v>8490289.5999999996</v>
      </c>
      <c r="K95" s="27">
        <f t="shared" ref="K95" si="33">SUM(K94)</f>
        <v>8490289.5999999996</v>
      </c>
      <c r="L95" s="27">
        <f t="shared" ref="L95" si="34">SUM(L94)</f>
        <v>0</v>
      </c>
      <c r="M95" s="27">
        <f t="shared" ref="M95" si="35">SUM(M94)</f>
        <v>8490289.5999999996</v>
      </c>
      <c r="N95" s="27">
        <f t="shared" ref="N95" si="36">SUM(N94)</f>
        <v>0</v>
      </c>
      <c r="O95" s="27"/>
      <c r="P95" s="28"/>
    </row>
    <row r="96" spans="1:21" ht="344.25" customHeight="1" thickBot="1" x14ac:dyDescent="0.3">
      <c r="B96" s="72" t="s">
        <v>138</v>
      </c>
      <c r="C96" s="73">
        <v>4815001324</v>
      </c>
      <c r="D96" s="38" t="s">
        <v>165</v>
      </c>
      <c r="E96" s="38" t="s">
        <v>29</v>
      </c>
      <c r="F96" s="38" t="s">
        <v>40</v>
      </c>
      <c r="G96" s="39" t="s">
        <v>18</v>
      </c>
      <c r="H96" s="40" t="s">
        <v>17</v>
      </c>
      <c r="I96" s="40" t="s">
        <v>17</v>
      </c>
      <c r="J96" s="39">
        <v>41679268.68</v>
      </c>
      <c r="K96" s="39">
        <v>41679268.68</v>
      </c>
      <c r="L96" s="39">
        <v>37928134.498799995</v>
      </c>
      <c r="M96" s="39">
        <v>3751134.1811999991</v>
      </c>
      <c r="N96" s="39">
        <v>0</v>
      </c>
      <c r="O96" s="40" t="s">
        <v>59</v>
      </c>
      <c r="P96" s="49" t="s">
        <v>19</v>
      </c>
      <c r="U96" s="51"/>
    </row>
    <row r="97" spans="1:21" ht="39.75" customHeight="1" thickBot="1" x14ac:dyDescent="0.3">
      <c r="A97" s="107">
        <v>1</v>
      </c>
      <c r="B97" s="30" t="s">
        <v>26</v>
      </c>
      <c r="C97" s="29"/>
      <c r="D97" s="25"/>
      <c r="E97" s="26"/>
      <c r="F97" s="26"/>
      <c r="G97" s="26"/>
      <c r="H97" s="26"/>
      <c r="I97" s="26"/>
      <c r="J97" s="27">
        <f>SUM(J96)</f>
        <v>41679268.68</v>
      </c>
      <c r="K97" s="27">
        <f t="shared" ref="K97" si="37">SUM(K96)</f>
        <v>41679268.68</v>
      </c>
      <c r="L97" s="27">
        <f t="shared" ref="L97" si="38">SUM(L96)</f>
        <v>37928134.498799995</v>
      </c>
      <c r="M97" s="27">
        <f t="shared" ref="M97" si="39">SUM(M96)</f>
        <v>3751134.1811999991</v>
      </c>
      <c r="N97" s="27">
        <f t="shared" ref="N97" si="40">SUM(N96)</f>
        <v>0</v>
      </c>
      <c r="O97" s="27"/>
      <c r="P97" s="28"/>
    </row>
    <row r="98" spans="1:21" ht="243.75" customHeight="1" thickBot="1" x14ac:dyDescent="0.3">
      <c r="B98" s="72" t="s">
        <v>139</v>
      </c>
      <c r="C98" s="73">
        <v>4826044489</v>
      </c>
      <c r="D98" s="3" t="s">
        <v>140</v>
      </c>
      <c r="E98" s="3"/>
      <c r="F98" s="3"/>
      <c r="G98" s="3" t="s">
        <v>141</v>
      </c>
      <c r="H98" s="3" t="s">
        <v>142</v>
      </c>
      <c r="I98" s="4" t="s">
        <v>143</v>
      </c>
      <c r="J98" s="5">
        <v>20000000</v>
      </c>
      <c r="K98" s="5">
        <v>20000000</v>
      </c>
      <c r="L98" s="5">
        <v>0</v>
      </c>
      <c r="M98" s="5">
        <v>20000000</v>
      </c>
      <c r="N98" s="5">
        <v>0</v>
      </c>
      <c r="O98" s="5" t="s">
        <v>59</v>
      </c>
      <c r="P98" s="48" t="s">
        <v>24</v>
      </c>
      <c r="U98" s="51"/>
    </row>
    <row r="99" spans="1:21" ht="39.75" customHeight="1" thickBot="1" x14ac:dyDescent="0.3">
      <c r="A99" s="107">
        <v>1</v>
      </c>
      <c r="B99" s="30" t="s">
        <v>26</v>
      </c>
      <c r="C99" s="29"/>
      <c r="D99" s="25"/>
      <c r="E99" s="26"/>
      <c r="F99" s="26"/>
      <c r="G99" s="26"/>
      <c r="H99" s="26"/>
      <c r="I99" s="26"/>
      <c r="J99" s="27">
        <f>SUM(J98)</f>
        <v>20000000</v>
      </c>
      <c r="K99" s="27">
        <f t="shared" ref="K99" si="41">SUM(K98)</f>
        <v>20000000</v>
      </c>
      <c r="L99" s="27">
        <f t="shared" ref="L99" si="42">SUM(L98)</f>
        <v>0</v>
      </c>
      <c r="M99" s="27">
        <f t="shared" ref="M99" si="43">SUM(M98)</f>
        <v>20000000</v>
      </c>
      <c r="N99" s="27">
        <f t="shared" ref="N99" si="44">SUM(N98)</f>
        <v>0</v>
      </c>
      <c r="O99" s="27"/>
      <c r="P99" s="28"/>
    </row>
    <row r="100" spans="1:21" ht="150" customHeight="1" x14ac:dyDescent="0.25">
      <c r="B100" s="108" t="s">
        <v>34</v>
      </c>
      <c r="C100" s="110">
        <v>4825096854</v>
      </c>
      <c r="D100" s="3" t="s">
        <v>48</v>
      </c>
      <c r="E100" s="3" t="s">
        <v>17</v>
      </c>
      <c r="F100" s="3" t="s">
        <v>17</v>
      </c>
      <c r="G100" s="3" t="s">
        <v>30</v>
      </c>
      <c r="H100" s="4" t="s">
        <v>144</v>
      </c>
      <c r="I100" s="3" t="s">
        <v>49</v>
      </c>
      <c r="J100" s="5">
        <v>6588169.5599999996</v>
      </c>
      <c r="K100" s="5">
        <v>6588169.5599999996</v>
      </c>
      <c r="L100" s="5">
        <v>0</v>
      </c>
      <c r="M100" s="5">
        <v>6588169.5599999996</v>
      </c>
      <c r="N100" s="5">
        <v>0</v>
      </c>
      <c r="O100" s="4" t="s">
        <v>59</v>
      </c>
      <c r="P100" s="48" t="s">
        <v>145</v>
      </c>
      <c r="U100" s="51"/>
    </row>
    <row r="101" spans="1:21" ht="150" customHeight="1" x14ac:dyDescent="0.25">
      <c r="B101" s="112"/>
      <c r="C101" s="113"/>
      <c r="D101" s="3" t="s">
        <v>48</v>
      </c>
      <c r="E101" s="3" t="s">
        <v>17</v>
      </c>
      <c r="F101" s="3" t="s">
        <v>17</v>
      </c>
      <c r="G101" s="3" t="s">
        <v>30</v>
      </c>
      <c r="H101" s="4" t="s">
        <v>146</v>
      </c>
      <c r="I101" s="3" t="s">
        <v>49</v>
      </c>
      <c r="J101" s="5">
        <v>6274447.2000000002</v>
      </c>
      <c r="K101" s="5">
        <v>6274447.2000000002</v>
      </c>
      <c r="L101" s="5">
        <v>0</v>
      </c>
      <c r="M101" s="5">
        <v>6274447.2000000002</v>
      </c>
      <c r="N101" s="5">
        <v>0</v>
      </c>
      <c r="O101" s="4" t="s">
        <v>59</v>
      </c>
      <c r="P101" s="48" t="s">
        <v>145</v>
      </c>
      <c r="U101" s="51"/>
    </row>
    <row r="102" spans="1:21" ht="150" customHeight="1" x14ac:dyDescent="0.25">
      <c r="B102" s="112"/>
      <c r="C102" s="113"/>
      <c r="D102" s="3" t="s">
        <v>48</v>
      </c>
      <c r="E102" s="3" t="s">
        <v>17</v>
      </c>
      <c r="F102" s="3" t="s">
        <v>17</v>
      </c>
      <c r="G102" s="3" t="s">
        <v>30</v>
      </c>
      <c r="H102" s="4" t="s">
        <v>147</v>
      </c>
      <c r="I102" s="3" t="s">
        <v>49</v>
      </c>
      <c r="J102" s="5">
        <v>5228706</v>
      </c>
      <c r="K102" s="5">
        <v>5228706</v>
      </c>
      <c r="L102" s="5">
        <v>0</v>
      </c>
      <c r="M102" s="5">
        <v>5228706</v>
      </c>
      <c r="N102" s="5">
        <v>0</v>
      </c>
      <c r="O102" s="4" t="s">
        <v>59</v>
      </c>
      <c r="P102" s="48" t="s">
        <v>145</v>
      </c>
      <c r="U102" s="51"/>
    </row>
    <row r="103" spans="1:21" ht="150" customHeight="1" thickBot="1" x14ac:dyDescent="0.3">
      <c r="B103" s="109"/>
      <c r="C103" s="111"/>
      <c r="D103" s="3" t="s">
        <v>22</v>
      </c>
      <c r="E103" s="3" t="s">
        <v>17</v>
      </c>
      <c r="F103" s="3" t="s">
        <v>17</v>
      </c>
      <c r="G103" s="3" t="s">
        <v>30</v>
      </c>
      <c r="H103" s="4" t="s">
        <v>205</v>
      </c>
      <c r="I103" s="3" t="s">
        <v>120</v>
      </c>
      <c r="J103" s="5">
        <v>8614860.7200000007</v>
      </c>
      <c r="K103" s="5">
        <v>8614860.7200000007</v>
      </c>
      <c r="L103" s="5">
        <v>0</v>
      </c>
      <c r="M103" s="5">
        <v>8614860.7200000007</v>
      </c>
      <c r="N103" s="5">
        <v>0</v>
      </c>
      <c r="O103" s="4" t="s">
        <v>59</v>
      </c>
      <c r="P103" s="48" t="s">
        <v>24</v>
      </c>
      <c r="U103" s="51"/>
    </row>
    <row r="104" spans="1:21" ht="39.75" customHeight="1" thickBot="1" x14ac:dyDescent="0.3">
      <c r="A104" s="107">
        <v>4</v>
      </c>
      <c r="B104" s="30" t="s">
        <v>195</v>
      </c>
      <c r="C104" s="29"/>
      <c r="D104" s="25"/>
      <c r="E104" s="26"/>
      <c r="F104" s="26"/>
      <c r="G104" s="26"/>
      <c r="H104" s="26"/>
      <c r="I104" s="26"/>
      <c r="J104" s="27">
        <f>SUM(J100:J103)</f>
        <v>26706183.479999997</v>
      </c>
      <c r="K104" s="27">
        <f t="shared" ref="K104:N104" si="45">SUM(K100:K103)</f>
        <v>26706183.479999997</v>
      </c>
      <c r="L104" s="27">
        <f t="shared" si="45"/>
        <v>0</v>
      </c>
      <c r="M104" s="27">
        <f t="shared" si="45"/>
        <v>26706183.479999997</v>
      </c>
      <c r="N104" s="27">
        <f t="shared" si="45"/>
        <v>0</v>
      </c>
      <c r="O104" s="27"/>
      <c r="P104" s="28"/>
    </row>
    <row r="105" spans="1:21" ht="150" customHeight="1" thickBot="1" x14ac:dyDescent="0.3">
      <c r="B105" s="72" t="s">
        <v>148</v>
      </c>
      <c r="C105" s="73">
        <v>4826085301</v>
      </c>
      <c r="D105" s="41" t="s">
        <v>177</v>
      </c>
      <c r="E105" s="41" t="s">
        <v>17</v>
      </c>
      <c r="F105" s="41" t="s">
        <v>17</v>
      </c>
      <c r="G105" s="41" t="s">
        <v>17</v>
      </c>
      <c r="H105" s="42" t="s">
        <v>149</v>
      </c>
      <c r="I105" s="41" t="s">
        <v>150</v>
      </c>
      <c r="J105" s="43">
        <v>18500000</v>
      </c>
      <c r="K105" s="43">
        <v>18500000</v>
      </c>
      <c r="L105" s="43">
        <v>0</v>
      </c>
      <c r="M105" s="43">
        <v>0</v>
      </c>
      <c r="N105" s="43">
        <v>18500000</v>
      </c>
      <c r="O105" s="55" t="s">
        <v>59</v>
      </c>
      <c r="P105" s="58" t="s">
        <v>19</v>
      </c>
      <c r="U105" s="51"/>
    </row>
    <row r="106" spans="1:21" ht="39.75" customHeight="1" thickBot="1" x14ac:dyDescent="0.3">
      <c r="A106" s="107">
        <v>1</v>
      </c>
      <c r="B106" s="30" t="s">
        <v>26</v>
      </c>
      <c r="C106" s="29"/>
      <c r="D106" s="25"/>
      <c r="E106" s="26"/>
      <c r="F106" s="26"/>
      <c r="G106" s="26"/>
      <c r="H106" s="26"/>
      <c r="I106" s="26"/>
      <c r="J106" s="27">
        <f>SUM(J105)</f>
        <v>18500000</v>
      </c>
      <c r="K106" s="27">
        <f t="shared" ref="K106" si="46">SUM(K105)</f>
        <v>18500000</v>
      </c>
      <c r="L106" s="27">
        <f t="shared" ref="L106" si="47">SUM(L105)</f>
        <v>0</v>
      </c>
      <c r="M106" s="27">
        <f t="shared" ref="M106" si="48">SUM(M105)</f>
        <v>0</v>
      </c>
      <c r="N106" s="27">
        <f t="shared" ref="N106" si="49">SUM(N105)</f>
        <v>18500000</v>
      </c>
      <c r="O106" s="27"/>
      <c r="P106" s="28"/>
    </row>
    <row r="107" spans="1:21" ht="150" customHeight="1" x14ac:dyDescent="0.25">
      <c r="B107" s="108" t="s">
        <v>43</v>
      </c>
      <c r="C107" s="110">
        <v>4826022414</v>
      </c>
      <c r="D107" s="3" t="s">
        <v>162</v>
      </c>
      <c r="E107" s="3" t="s">
        <v>17</v>
      </c>
      <c r="F107" s="3" t="s">
        <v>17</v>
      </c>
      <c r="G107" s="3" t="s">
        <v>18</v>
      </c>
      <c r="H107" s="4" t="s">
        <v>151</v>
      </c>
      <c r="I107" s="3" t="s">
        <v>17</v>
      </c>
      <c r="J107" s="5">
        <v>9887592</v>
      </c>
      <c r="K107" s="5">
        <v>9887592</v>
      </c>
      <c r="L107" s="5">
        <v>0</v>
      </c>
      <c r="M107" s="5">
        <v>9887592</v>
      </c>
      <c r="N107" s="5">
        <v>0</v>
      </c>
      <c r="O107" s="4" t="s">
        <v>59</v>
      </c>
      <c r="P107" s="48" t="s">
        <v>19</v>
      </c>
      <c r="U107" s="51"/>
    </row>
    <row r="108" spans="1:21" ht="150" customHeight="1" x14ac:dyDescent="0.25">
      <c r="B108" s="112"/>
      <c r="C108" s="113"/>
      <c r="D108" s="3" t="s">
        <v>46</v>
      </c>
      <c r="E108" s="3" t="s">
        <v>17</v>
      </c>
      <c r="F108" s="3" t="s">
        <v>17</v>
      </c>
      <c r="G108" s="3" t="s">
        <v>18</v>
      </c>
      <c r="H108" s="4" t="s">
        <v>152</v>
      </c>
      <c r="I108" s="3" t="s">
        <v>17</v>
      </c>
      <c r="J108" s="5">
        <v>13310297</v>
      </c>
      <c r="K108" s="5">
        <v>13310297</v>
      </c>
      <c r="L108" s="5">
        <v>5315715</v>
      </c>
      <c r="M108" s="5">
        <v>0</v>
      </c>
      <c r="N108" s="5">
        <v>7994582</v>
      </c>
      <c r="O108" s="4" t="s">
        <v>59</v>
      </c>
      <c r="P108" s="48" t="s">
        <v>19</v>
      </c>
      <c r="U108" s="51"/>
    </row>
    <row r="109" spans="1:21" ht="150" customHeight="1" thickBot="1" x14ac:dyDescent="0.3">
      <c r="B109" s="109"/>
      <c r="C109" s="111"/>
      <c r="D109" s="3" t="s">
        <v>256</v>
      </c>
      <c r="E109" s="3" t="s">
        <v>17</v>
      </c>
      <c r="F109" s="3" t="s">
        <v>17</v>
      </c>
      <c r="G109" s="3" t="s">
        <v>18</v>
      </c>
      <c r="H109" s="4" t="s">
        <v>216</v>
      </c>
      <c r="I109" s="3" t="s">
        <v>17</v>
      </c>
      <c r="J109" s="5">
        <v>5434357.5</v>
      </c>
      <c r="K109" s="5">
        <v>5434357.5</v>
      </c>
      <c r="L109" s="5">
        <v>0</v>
      </c>
      <c r="M109" s="5">
        <v>5434357.5</v>
      </c>
      <c r="N109" s="5">
        <v>0</v>
      </c>
      <c r="O109" s="4" t="s">
        <v>59</v>
      </c>
      <c r="P109" s="48" t="s">
        <v>19</v>
      </c>
      <c r="U109" s="51"/>
    </row>
    <row r="110" spans="1:21" ht="39.75" customHeight="1" thickBot="1" x14ac:dyDescent="0.3">
      <c r="A110" s="107">
        <v>3</v>
      </c>
      <c r="B110" s="30" t="s">
        <v>259</v>
      </c>
      <c r="C110" s="29"/>
      <c r="D110" s="25"/>
      <c r="E110" s="26"/>
      <c r="F110" s="26"/>
      <c r="G110" s="26"/>
      <c r="H110" s="26"/>
      <c r="I110" s="26"/>
      <c r="J110" s="27">
        <f>SUM(J107:J109)</f>
        <v>28632246.5</v>
      </c>
      <c r="K110" s="27">
        <f t="shared" ref="K110:N110" si="50">SUM(K107:K109)</f>
        <v>28632246.5</v>
      </c>
      <c r="L110" s="27">
        <f t="shared" si="50"/>
        <v>5315715</v>
      </c>
      <c r="M110" s="27">
        <f t="shared" si="50"/>
        <v>15321949.5</v>
      </c>
      <c r="N110" s="27">
        <f t="shared" si="50"/>
        <v>7994582</v>
      </c>
      <c r="O110" s="27"/>
      <c r="P110" s="28"/>
    </row>
    <row r="111" spans="1:21" ht="150" customHeight="1" x14ac:dyDescent="0.25">
      <c r="B111" s="108" t="s">
        <v>181</v>
      </c>
      <c r="C111" s="110">
        <v>4825064549</v>
      </c>
      <c r="D111" s="61" t="s">
        <v>210</v>
      </c>
      <c r="E111" s="61" t="s">
        <v>17</v>
      </c>
      <c r="F111" s="61" t="s">
        <v>17</v>
      </c>
      <c r="G111" s="61" t="s">
        <v>182</v>
      </c>
      <c r="H111" s="62" t="s">
        <v>183</v>
      </c>
      <c r="I111" s="61" t="s">
        <v>184</v>
      </c>
      <c r="J111" s="63">
        <v>4000000</v>
      </c>
      <c r="K111" s="63">
        <v>4000000</v>
      </c>
      <c r="L111" s="63">
        <v>0</v>
      </c>
      <c r="M111" s="63">
        <v>4000000</v>
      </c>
      <c r="N111" s="63">
        <v>0</v>
      </c>
      <c r="O111" s="62" t="s">
        <v>59</v>
      </c>
      <c r="P111" s="64" t="s">
        <v>19</v>
      </c>
      <c r="U111" s="51"/>
    </row>
    <row r="112" spans="1:21" ht="150" customHeight="1" thickBot="1" x14ac:dyDescent="0.3">
      <c r="B112" s="109"/>
      <c r="C112" s="111"/>
      <c r="D112" s="65" t="s">
        <v>211</v>
      </c>
      <c r="E112" s="65" t="s">
        <v>17</v>
      </c>
      <c r="F112" s="65" t="s">
        <v>17</v>
      </c>
      <c r="G112" s="65" t="s">
        <v>182</v>
      </c>
      <c r="H112" s="66" t="s">
        <v>185</v>
      </c>
      <c r="I112" s="65" t="s">
        <v>184</v>
      </c>
      <c r="J112" s="67">
        <v>7000000</v>
      </c>
      <c r="K112" s="67">
        <v>7000000</v>
      </c>
      <c r="L112" s="67">
        <v>0</v>
      </c>
      <c r="M112" s="67">
        <v>7000000</v>
      </c>
      <c r="N112" s="67">
        <v>0</v>
      </c>
      <c r="O112" s="66" t="s">
        <v>59</v>
      </c>
      <c r="P112" s="68" t="s">
        <v>19</v>
      </c>
      <c r="U112" s="51"/>
    </row>
    <row r="113" spans="1:21" ht="39.75" customHeight="1" thickBot="1" x14ac:dyDescent="0.3">
      <c r="A113" s="107">
        <v>2</v>
      </c>
      <c r="B113" s="30" t="s">
        <v>25</v>
      </c>
      <c r="C113" s="29"/>
      <c r="D113" s="25"/>
      <c r="E113" s="26"/>
      <c r="F113" s="26"/>
      <c r="G113" s="26"/>
      <c r="H113" s="26"/>
      <c r="I113" s="26"/>
      <c r="J113" s="27">
        <f>SUM(J111:J112)</f>
        <v>11000000</v>
      </c>
      <c r="K113" s="27">
        <f t="shared" ref="K113:N113" si="51">SUM(K111:K112)</f>
        <v>11000000</v>
      </c>
      <c r="L113" s="27">
        <f t="shared" si="51"/>
        <v>0</v>
      </c>
      <c r="M113" s="27">
        <f t="shared" si="51"/>
        <v>11000000</v>
      </c>
      <c r="N113" s="27">
        <f t="shared" si="51"/>
        <v>0</v>
      </c>
      <c r="O113" s="27"/>
      <c r="P113" s="28"/>
    </row>
    <row r="114" spans="1:21" ht="150" customHeight="1" thickBot="1" x14ac:dyDescent="0.3">
      <c r="B114" s="59" t="s">
        <v>196</v>
      </c>
      <c r="C114" s="60" t="s">
        <v>197</v>
      </c>
      <c r="D114" s="73" t="s">
        <v>22</v>
      </c>
      <c r="E114" s="73" t="s">
        <v>17</v>
      </c>
      <c r="F114" s="73" t="s">
        <v>17</v>
      </c>
      <c r="G114" s="46" t="s">
        <v>17</v>
      </c>
      <c r="H114" s="73" t="s">
        <v>198</v>
      </c>
      <c r="I114" s="47" t="s">
        <v>17</v>
      </c>
      <c r="J114" s="47">
        <v>3956471.04</v>
      </c>
      <c r="K114" s="47">
        <v>3956471.04</v>
      </c>
      <c r="L114" s="47">
        <v>0</v>
      </c>
      <c r="M114" s="47">
        <v>3956471.04</v>
      </c>
      <c r="N114" s="47">
        <v>0</v>
      </c>
      <c r="O114" s="46" t="s">
        <v>59</v>
      </c>
      <c r="P114" s="50" t="s">
        <v>19</v>
      </c>
      <c r="U114" s="51"/>
    </row>
    <row r="115" spans="1:21" ht="39.75" customHeight="1" thickBot="1" x14ac:dyDescent="0.3">
      <c r="A115" s="107">
        <v>1</v>
      </c>
      <c r="B115" s="30" t="s">
        <v>26</v>
      </c>
      <c r="C115" s="29"/>
      <c r="D115" s="25"/>
      <c r="E115" s="26"/>
      <c r="F115" s="26"/>
      <c r="G115" s="26"/>
      <c r="H115" s="26"/>
      <c r="I115" s="26"/>
      <c r="J115" s="27">
        <f>SUM(J114)</f>
        <v>3956471.04</v>
      </c>
      <c r="K115" s="27">
        <f t="shared" ref="K115:N115" si="52">SUM(K114)</f>
        <v>3956471.04</v>
      </c>
      <c r="L115" s="27">
        <f t="shared" si="52"/>
        <v>0</v>
      </c>
      <c r="M115" s="27">
        <f t="shared" si="52"/>
        <v>3956471.04</v>
      </c>
      <c r="N115" s="27">
        <f t="shared" si="52"/>
        <v>0</v>
      </c>
      <c r="O115" s="27"/>
      <c r="P115" s="28"/>
    </row>
    <row r="116" spans="1:21" ht="150" customHeight="1" thickBot="1" x14ac:dyDescent="0.3">
      <c r="B116" s="72" t="s">
        <v>212</v>
      </c>
      <c r="C116" s="73">
        <v>4824017320</v>
      </c>
      <c r="D116" s="73" t="s">
        <v>22</v>
      </c>
      <c r="E116" s="73" t="s">
        <v>17</v>
      </c>
      <c r="F116" s="73" t="s">
        <v>17</v>
      </c>
      <c r="G116" s="73" t="s">
        <v>17</v>
      </c>
      <c r="H116" s="46" t="s">
        <v>213</v>
      </c>
      <c r="I116" s="73" t="s">
        <v>35</v>
      </c>
      <c r="J116" s="47">
        <v>7657697.2800000003</v>
      </c>
      <c r="K116" s="47">
        <v>7657697.2800000003</v>
      </c>
      <c r="L116" s="47">
        <v>0</v>
      </c>
      <c r="M116" s="47">
        <v>7657697.2800000003</v>
      </c>
      <c r="N116" s="47">
        <v>0</v>
      </c>
      <c r="O116" s="46" t="s">
        <v>59</v>
      </c>
      <c r="P116" s="50" t="s">
        <v>19</v>
      </c>
      <c r="U116" s="51"/>
    </row>
    <row r="117" spans="1:21" ht="39.75" customHeight="1" thickBot="1" x14ac:dyDescent="0.3">
      <c r="A117" s="107">
        <v>1</v>
      </c>
      <c r="B117" s="30" t="s">
        <v>26</v>
      </c>
      <c r="C117" s="29"/>
      <c r="D117" s="25"/>
      <c r="E117" s="26"/>
      <c r="F117" s="26"/>
      <c r="G117" s="26"/>
      <c r="H117" s="26"/>
      <c r="I117" s="26"/>
      <c r="J117" s="27">
        <f>SUM(J116)</f>
        <v>7657697.2800000003</v>
      </c>
      <c r="K117" s="27">
        <f t="shared" ref="K117:N117" si="53">SUM(K116)</f>
        <v>7657697.2800000003</v>
      </c>
      <c r="L117" s="27">
        <f t="shared" si="53"/>
        <v>0</v>
      </c>
      <c r="M117" s="27">
        <f t="shared" si="53"/>
        <v>7657697.2800000003</v>
      </c>
      <c r="N117" s="27">
        <f t="shared" si="53"/>
        <v>0</v>
      </c>
      <c r="O117" s="27"/>
      <c r="P117" s="28"/>
    </row>
    <row r="118" spans="1:21" ht="150" customHeight="1" thickBot="1" x14ac:dyDescent="0.3">
      <c r="B118" s="72" t="s">
        <v>214</v>
      </c>
      <c r="C118" s="73">
        <v>4821013166</v>
      </c>
      <c r="D118" s="73" t="s">
        <v>265</v>
      </c>
      <c r="E118" s="73" t="s">
        <v>17</v>
      </c>
      <c r="F118" s="73" t="s">
        <v>17</v>
      </c>
      <c r="G118" s="73" t="s">
        <v>17</v>
      </c>
      <c r="H118" s="46" t="s">
        <v>215</v>
      </c>
      <c r="I118" s="73" t="s">
        <v>17</v>
      </c>
      <c r="J118" s="47">
        <v>4248803.43</v>
      </c>
      <c r="K118" s="47">
        <v>4248803.43</v>
      </c>
      <c r="L118" s="47">
        <v>0</v>
      </c>
      <c r="M118" s="47">
        <v>4248803.43</v>
      </c>
      <c r="N118" s="47">
        <v>0</v>
      </c>
      <c r="O118" s="46" t="s">
        <v>59</v>
      </c>
      <c r="P118" s="50" t="s">
        <v>145</v>
      </c>
      <c r="U118" s="51"/>
    </row>
    <row r="119" spans="1:21" ht="39.75" customHeight="1" thickBot="1" x14ac:dyDescent="0.3">
      <c r="A119" s="107">
        <v>1</v>
      </c>
      <c r="B119" s="30" t="s">
        <v>26</v>
      </c>
      <c r="C119" s="29"/>
      <c r="D119" s="25"/>
      <c r="E119" s="26"/>
      <c r="F119" s="26"/>
      <c r="G119" s="26"/>
      <c r="H119" s="26"/>
      <c r="I119" s="26"/>
      <c r="J119" s="27">
        <f>SUM(J118)</f>
        <v>4248803.43</v>
      </c>
      <c r="K119" s="27">
        <f t="shared" ref="K119:N119" si="54">SUM(K118)</f>
        <v>4248803.43</v>
      </c>
      <c r="L119" s="27">
        <f t="shared" si="54"/>
        <v>0</v>
      </c>
      <c r="M119" s="27">
        <f t="shared" si="54"/>
        <v>4248803.43</v>
      </c>
      <c r="N119" s="27">
        <f t="shared" si="54"/>
        <v>0</v>
      </c>
      <c r="O119" s="27"/>
      <c r="P119" s="28"/>
    </row>
    <row r="120" spans="1:21" ht="69.95" customHeight="1" x14ac:dyDescent="0.25">
      <c r="A120" s="107">
        <f>SUM(A6:A119)</f>
        <v>85</v>
      </c>
      <c r="B120" s="117" t="s">
        <v>270</v>
      </c>
      <c r="C120" s="118"/>
      <c r="D120" s="118"/>
      <c r="E120" s="119"/>
      <c r="F120" s="101"/>
      <c r="G120" s="101"/>
      <c r="H120" s="102"/>
      <c r="I120" s="103">
        <f>I123+I122+I121</f>
        <v>85</v>
      </c>
      <c r="J120" s="104">
        <f>J7+J9+J12+J14+J20+J23+J50+J55+J57+J63+J66+J68+J71+J73+J75+J78+J80+J87+J93+J95+J97+J99+J104+J106+J110+J113+J115+J117+J119</f>
        <v>1183740339.8299999</v>
      </c>
      <c r="K120" s="104">
        <f>K121+K122+K123</f>
        <v>1183740339.8299999</v>
      </c>
      <c r="L120" s="104">
        <f t="shared" ref="L120:N120" si="55">L121+L122+L123</f>
        <v>275653146.77200001</v>
      </c>
      <c r="M120" s="104">
        <f t="shared" si="55"/>
        <v>727211719.61799979</v>
      </c>
      <c r="N120" s="104">
        <f t="shared" si="55"/>
        <v>180875473.44</v>
      </c>
      <c r="O120" s="105"/>
      <c r="P120" s="106"/>
    </row>
    <row r="121" spans="1:21" ht="69.95" customHeight="1" x14ac:dyDescent="0.25">
      <c r="B121" s="6" t="s">
        <v>260</v>
      </c>
      <c r="C121" s="7"/>
      <c r="D121" s="7"/>
      <c r="E121" s="7"/>
      <c r="F121" s="8"/>
      <c r="G121" s="8"/>
      <c r="H121" s="8"/>
      <c r="I121" s="9">
        <v>12</v>
      </c>
      <c r="J121" s="10">
        <f t="shared" ref="J121:O121" si="56">J6+J8+J10+J27+J28+J30+J33+J34+J35+J36+J37+J96</f>
        <v>256599505.28999999</v>
      </c>
      <c r="K121" s="10">
        <f t="shared" si="56"/>
        <v>256599505.28999999</v>
      </c>
      <c r="L121" s="10">
        <f t="shared" si="56"/>
        <v>212196096.472</v>
      </c>
      <c r="M121" s="10">
        <f t="shared" si="56"/>
        <v>44403408.817999996</v>
      </c>
      <c r="N121" s="10">
        <f t="shared" si="56"/>
        <v>0</v>
      </c>
      <c r="O121" s="10" t="e">
        <f t="shared" si="56"/>
        <v>#VALUE!</v>
      </c>
      <c r="P121" s="11"/>
    </row>
    <row r="122" spans="1:21" ht="60" customHeight="1" x14ac:dyDescent="0.25">
      <c r="B122" s="114" t="s">
        <v>269</v>
      </c>
      <c r="C122" s="115"/>
      <c r="D122" s="115"/>
      <c r="E122" s="116"/>
      <c r="F122" s="12"/>
      <c r="G122" s="12"/>
      <c r="H122" s="12"/>
      <c r="I122" s="31">
        <v>53</v>
      </c>
      <c r="J122" s="13">
        <f>J22+J24+J25+J26+J29+J31+J32+J38+J39+J40+J41+J42+J43+J44+J45+J46+J47+J48+J49+J51+J52+J53+J54+J58+J59+J60+J61+J62+J64+J65+J67+J69+J72+J76+J77+J79+J88+J89+J90+J91+J92+J94+J98+J100+J101+J102+J103+J107+J108+J109+J111+J112+J70</f>
        <v>718092468.80999994</v>
      </c>
      <c r="K122" s="13">
        <f>K22+K24+K25+K26+K29+K31+K32+K38+K39+K40+K41+K42+K43+K44+K45+K46+K47+K48+K49+K51+K52+K53+K54+K58+K59+K60+K61+K62+K64+K65+K67+K69+K72+K76+K77+K79+K88+K89+K90+K91+K92+K94+K98+K100+K101+K102+K103+K107+K108+K109+K111+K112+K70</f>
        <v>718092468.80999994</v>
      </c>
      <c r="L122" s="13">
        <f>L22+L24+L25+L26+L29+L31+L32+L38+L39+L40+L41+L42+L43+L44+L45+L46+L47+L48+L49+L51+L52+L53+L54+L58+L59+L60+L61+L62+L64+L65+L67+L69+L72+L76+L77+L79+L88+L89+L90+L91+L92+L94+L98+L100+L101+L102+L103+L107+L108+L109+L111+L112+L70</f>
        <v>63457050.299999997</v>
      </c>
      <c r="M122" s="13">
        <f>M22+M24+M25+M26+M29+M31+M32+M38+M39+M40+M41+M42+M43+M44+M45+M46+M47+M48+M49+M51+M52+M53+M54+M58+M59+M60+M61+M62+M64+M65+M67+M69+M72+M76+M77+M79+M88+M89+M90+M91+M92+M94+M98+M100+M101+M102+M103+M107+M108+M109+M111+M112+M70</f>
        <v>646640836.50999987</v>
      </c>
      <c r="N122" s="13">
        <f>N22+N24+N25+N26+N29+N31+N32+N38+N39+N40+N41+N42+N43+N44+N45+N46+N47+N48+N49+N51+N52+N53+N54+N58+N59+N60+N61+N62+N64+N65+N67+N69+N72+N76+N77+N79+N88+N89+N90+N91+N92+N94+N98+N100+N101+N102+N103+N107+N108+N109+N111+N112+N70</f>
        <v>7994582</v>
      </c>
      <c r="O122" s="13" t="e">
        <f>O22+O24+O25+O26+O29+O31+O32+O38+O39+O40+O41+O42+O43+O44+O45+O46+O47+O48+O49+O51+O52+O53+O54+O58+O59+O60+O61+O62+O64+O65+O67+O69+O72+O76+O77+O79+O88+O89+O90+O91+O92+O94+O98+O100+O101+O102+O103+O107+O108+O109+O111+O112</f>
        <v>#VALUE!</v>
      </c>
      <c r="P122" s="14"/>
    </row>
    <row r="123" spans="1:21" ht="60" customHeight="1" thickBot="1" x14ac:dyDescent="0.3">
      <c r="B123" s="15" t="s">
        <v>261</v>
      </c>
      <c r="C123" s="16"/>
      <c r="D123" s="16"/>
      <c r="E123" s="16"/>
      <c r="F123" s="17"/>
      <c r="G123" s="17"/>
      <c r="H123" s="17"/>
      <c r="I123" s="18">
        <v>20</v>
      </c>
      <c r="J123" s="19">
        <f>J11+J13+J15+J16+J17+J18+J19+J21+J56+J74+J81+J82+J83+J84+J85+J86+J105+J114+J116+J118</f>
        <v>209048365.72999999</v>
      </c>
      <c r="K123" s="19">
        <f>K11+K13+K15+K16+K17+K18+K19+K21+K56+K74+K81+K82+K83+K84+K85+K86+K105+K114+K116+K118</f>
        <v>209048365.72999999</v>
      </c>
      <c r="L123" s="19">
        <f>L11+L13+L15+L16+L17+L18+L19+L21+L56+L74+L81+L82+L83+L84+L85+L86+L105+L114+L116+L118</f>
        <v>0</v>
      </c>
      <c r="M123" s="19">
        <f>M11+M13+M15+M16+M17+M18+M19+M21+M56+M74+M81+M82+M83+M84+M85+M86+M105+M114+M116+M118</f>
        <v>36167474.289999999</v>
      </c>
      <c r="N123" s="19">
        <f>N11+N13+N15+N16+N17+N18+N19+N21+N56+N74+N81+N82+N83+N84+N85+N86+N105+N114+N116+N118</f>
        <v>172880891.44</v>
      </c>
      <c r="O123" s="19"/>
      <c r="P123" s="20"/>
    </row>
    <row r="124" spans="1:21" ht="28.5" thickBot="1" x14ac:dyDescent="0.3">
      <c r="B124" s="32"/>
      <c r="C124" s="33"/>
      <c r="D124" s="33"/>
      <c r="E124" s="34"/>
      <c r="F124" s="35"/>
      <c r="G124" s="35"/>
      <c r="H124" s="34"/>
      <c r="I124" s="34"/>
      <c r="J124" s="34"/>
      <c r="K124" s="34"/>
      <c r="L124" s="34"/>
      <c r="M124" s="35"/>
      <c r="N124" s="35"/>
      <c r="O124" s="36"/>
      <c r="P124" s="37"/>
    </row>
  </sheetData>
  <mergeCells count="44">
    <mergeCell ref="B111:B112"/>
    <mergeCell ref="C111:C112"/>
    <mergeCell ref="B15:B19"/>
    <mergeCell ref="C15:C19"/>
    <mergeCell ref="B51:B54"/>
    <mergeCell ref="C51:C54"/>
    <mergeCell ref="B107:B109"/>
    <mergeCell ref="C107:C109"/>
    <mergeCell ref="B76:B77"/>
    <mergeCell ref="C76:C77"/>
    <mergeCell ref="B81:B86"/>
    <mergeCell ref="C81:C86"/>
    <mergeCell ref="B88:B92"/>
    <mergeCell ref="C88:C92"/>
    <mergeCell ref="B122:E122"/>
    <mergeCell ref="B120:E120"/>
    <mergeCell ref="B2:P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N3"/>
    <mergeCell ref="O3:O4"/>
    <mergeCell ref="P3:P4"/>
    <mergeCell ref="B5:P5"/>
    <mergeCell ref="B100:B103"/>
    <mergeCell ref="C100:C103"/>
    <mergeCell ref="B58:B62"/>
    <mergeCell ref="C58:C62"/>
    <mergeCell ref="B64:B65"/>
    <mergeCell ref="C64:C65"/>
    <mergeCell ref="B69:B70"/>
    <mergeCell ref="C69:C70"/>
    <mergeCell ref="B10:B11"/>
    <mergeCell ref="C10:C11"/>
    <mergeCell ref="B21:B22"/>
    <mergeCell ref="C21:C22"/>
    <mergeCell ref="B24:B49"/>
    <mergeCell ref="C24:C49"/>
  </mergeCells>
  <dataValidations count="1">
    <dataValidation type="list" allowBlank="1" showInputMessage="1" showErrorMessage="1" promptTitle="эл. аукцион; эл. конкурс" sqref="P124 P64:P65 P79 P85:P86 P58:P62 P90:P92 P94 P96 P98 P111:P112 P105 P107:P109 P100:P103 P25:P49 P70" xr:uid="{CE65AC86-F721-4CA3-82F0-FB64FA909B1F}">
      <formula1>"эл. аукцион, эл. конкурс, запрос котировок в эл. форме"</formula1>
    </dataValidation>
  </dataValidations>
  <printOptions horizontalCentered="1"/>
  <pageMargins left="0" right="0" top="0.74803149606299213" bottom="0.74803149606299213" header="0.31496062992125984" footer="0.31496062992125984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ЦЗ_МАЙ </vt:lpstr>
      <vt:lpstr>'ЦЗ_МАЙ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u1505</dc:creator>
  <cp:lastModifiedBy>u1505</cp:lastModifiedBy>
  <dcterms:created xsi:type="dcterms:W3CDTF">2026-02-04T06:08:44Z</dcterms:created>
  <dcterms:modified xsi:type="dcterms:W3CDTF">2026-05-18T09:56:11Z</dcterms:modified>
</cp:coreProperties>
</file>