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_2026 год\на Сайт\с учетом госпрограмм\"/>
    </mc:Choice>
  </mc:AlternateContent>
  <xr:revisionPtr revIDLastSave="0" documentId="13_ncr:1_{3C626872-2C14-4504-9B00-5E588F69C8D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6_ЦЗ" sheetId="1" r:id="rId1"/>
    <sheet name="Лист2" sheetId="4" state="hidden" r:id="rId2"/>
  </sheets>
  <definedNames>
    <definedName name="_xlnm.Print_Area" localSheetId="0">'2026_ЦЗ'!$A$1:$Q$15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7" i="1" l="1"/>
  <c r="J119" i="1" s="1"/>
  <c r="K117" i="1"/>
  <c r="K120" i="1"/>
  <c r="L120" i="1"/>
  <c r="M120" i="1"/>
  <c r="N120" i="1"/>
  <c r="O120" i="1"/>
  <c r="J120" i="1"/>
  <c r="K119" i="1"/>
  <c r="L119" i="1"/>
  <c r="M119" i="1"/>
  <c r="N119" i="1"/>
  <c r="O119" i="1"/>
  <c r="L117" i="1"/>
  <c r="M117" i="1"/>
  <c r="N117" i="1"/>
  <c r="O117" i="1"/>
  <c r="K70" i="1"/>
  <c r="K72" i="1"/>
  <c r="L72" i="1"/>
  <c r="M72" i="1"/>
  <c r="N72" i="1"/>
  <c r="O72" i="1"/>
  <c r="J72" i="1"/>
  <c r="J70" i="1"/>
  <c r="J69" i="1"/>
  <c r="K67" i="1"/>
  <c r="K68" i="1"/>
  <c r="K66" i="1"/>
  <c r="K65" i="1"/>
  <c r="K62" i="1"/>
  <c r="L62" i="1"/>
  <c r="M62" i="1"/>
  <c r="N62" i="1"/>
  <c r="O62" i="1"/>
  <c r="J62" i="1"/>
  <c r="J60" i="1"/>
  <c r="K58" i="1"/>
  <c r="K57" i="1"/>
  <c r="K56" i="1"/>
  <c r="K55" i="1"/>
  <c r="K54" i="1"/>
  <c r="K49" i="1"/>
  <c r="K52" i="1"/>
  <c r="L52" i="1"/>
  <c r="M52" i="1"/>
  <c r="N52" i="1"/>
  <c r="O52" i="1"/>
  <c r="J52" i="1"/>
  <c r="J51" i="1"/>
  <c r="L49" i="1"/>
  <c r="M49" i="1"/>
  <c r="N49" i="1"/>
  <c r="O49" i="1"/>
  <c r="J49" i="1"/>
  <c r="J59" i="1"/>
  <c r="K47" i="1"/>
  <c r="K43" i="1"/>
  <c r="K44" i="1"/>
  <c r="K45" i="1"/>
  <c r="K42" i="1"/>
  <c r="K41" i="1"/>
  <c r="J36" i="1"/>
  <c r="K30" i="1"/>
  <c r="K31" i="1"/>
  <c r="J35" i="1"/>
  <c r="K34" i="1"/>
  <c r="K33" i="1"/>
  <c r="K32" i="1"/>
  <c r="K27" i="1"/>
  <c r="L27" i="1"/>
  <c r="M27" i="1"/>
  <c r="N27" i="1"/>
  <c r="O27" i="1"/>
  <c r="K23" i="1"/>
  <c r="K22" i="1"/>
  <c r="K21" i="1"/>
  <c r="K20" i="1"/>
  <c r="K19" i="1"/>
  <c r="K18" i="1"/>
  <c r="K17" i="1"/>
  <c r="J14" i="1"/>
  <c r="J11" i="1"/>
  <c r="K10" i="1"/>
  <c r="K9" i="1"/>
  <c r="K8" i="1"/>
  <c r="K7" i="1"/>
  <c r="K6" i="1"/>
  <c r="J24" i="1" l="1"/>
  <c r="J25" i="1" s="1"/>
  <c r="J117" i="1" s="1"/>
  <c r="K24" i="1"/>
  <c r="K14" i="1"/>
  <c r="L14" i="1"/>
  <c r="M14" i="1"/>
  <c r="N14" i="1"/>
  <c r="O14" i="1"/>
  <c r="L12" i="1"/>
  <c r="M12" i="1"/>
  <c r="N12" i="1"/>
  <c r="O12" i="1"/>
  <c r="J12" i="1"/>
  <c r="O118" i="1" l="1"/>
  <c r="N118" i="1"/>
  <c r="M118" i="1"/>
  <c r="L118" i="1"/>
  <c r="K118" i="1"/>
  <c r="J118" i="1"/>
  <c r="O115" i="1"/>
  <c r="N115" i="1"/>
  <c r="M115" i="1"/>
  <c r="L115" i="1"/>
  <c r="K115" i="1"/>
  <c r="J115" i="1"/>
  <c r="O114" i="1"/>
  <c r="N114" i="1"/>
  <c r="M114" i="1"/>
  <c r="L114" i="1"/>
  <c r="K114" i="1"/>
  <c r="K112" i="1" s="1"/>
  <c r="J114" i="1"/>
  <c r="J112" i="1"/>
  <c r="O111" i="1"/>
  <c r="O112" i="1" s="1"/>
  <c r="N111" i="1"/>
  <c r="N112" i="1" s="1"/>
  <c r="M111" i="1"/>
  <c r="M112" i="1" s="1"/>
  <c r="L111" i="1"/>
  <c r="L112" i="1" s="1"/>
  <c r="K111" i="1"/>
  <c r="J111" i="1"/>
  <c r="O108" i="1"/>
  <c r="N108" i="1"/>
  <c r="M108" i="1"/>
  <c r="L108" i="1"/>
  <c r="K108" i="1"/>
  <c r="J108" i="1"/>
  <c r="O107" i="1"/>
  <c r="N107" i="1"/>
  <c r="M107" i="1"/>
  <c r="L107" i="1"/>
  <c r="K107" i="1"/>
  <c r="K105" i="1" s="1"/>
  <c r="J107" i="1"/>
  <c r="O104" i="1"/>
  <c r="O105" i="1" s="1"/>
  <c r="N104" i="1"/>
  <c r="N105" i="1" s="1"/>
  <c r="M104" i="1"/>
  <c r="M105" i="1" s="1"/>
  <c r="L104" i="1"/>
  <c r="L105" i="1" s="1"/>
  <c r="K104" i="1"/>
  <c r="J104" i="1"/>
  <c r="J105" i="1" s="1"/>
  <c r="O100" i="1"/>
  <c r="N100" i="1"/>
  <c r="M100" i="1"/>
  <c r="L100" i="1"/>
  <c r="K100" i="1"/>
  <c r="J100" i="1"/>
  <c r="O98" i="1"/>
  <c r="N98" i="1"/>
  <c r="M98" i="1"/>
  <c r="L98" i="1"/>
  <c r="K98" i="1"/>
  <c r="J98" i="1"/>
  <c r="O93" i="1"/>
  <c r="N93" i="1"/>
  <c r="M93" i="1"/>
  <c r="L93" i="1"/>
  <c r="K93" i="1"/>
  <c r="J93" i="1"/>
  <c r="O91" i="1"/>
  <c r="N91" i="1"/>
  <c r="M91" i="1"/>
  <c r="L91" i="1"/>
  <c r="K91" i="1"/>
  <c r="J91" i="1"/>
  <c r="O86" i="1"/>
  <c r="N86" i="1"/>
  <c r="M86" i="1"/>
  <c r="L86" i="1"/>
  <c r="K86" i="1"/>
  <c r="J86" i="1"/>
  <c r="O83" i="1"/>
  <c r="N83" i="1"/>
  <c r="M83" i="1"/>
  <c r="L83" i="1"/>
  <c r="K83" i="1"/>
  <c r="J83" i="1"/>
  <c r="O79" i="1"/>
  <c r="N79" i="1"/>
  <c r="M79" i="1"/>
  <c r="L79" i="1"/>
  <c r="K79" i="1"/>
  <c r="J79" i="1"/>
  <c r="O77" i="1"/>
  <c r="N77" i="1"/>
  <c r="M77" i="1"/>
  <c r="L77" i="1"/>
  <c r="K77" i="1"/>
  <c r="J77" i="1"/>
  <c r="L24" i="1"/>
  <c r="M24" i="1"/>
  <c r="N24" i="1"/>
  <c r="O24" i="1"/>
  <c r="O25" i="1" l="1"/>
  <c r="L25" i="1"/>
  <c r="K46" i="1"/>
  <c r="O48" i="1"/>
  <c r="N48" i="1"/>
  <c r="M48" i="1"/>
  <c r="L48" i="1"/>
  <c r="K48" i="1"/>
  <c r="J48" i="1"/>
  <c r="O69" i="1" l="1"/>
  <c r="O70" i="1" s="1"/>
  <c r="N69" i="1"/>
  <c r="N70" i="1" s="1"/>
  <c r="M69" i="1"/>
  <c r="L69" i="1"/>
  <c r="K69" i="1"/>
  <c r="O59" i="1"/>
  <c r="O60" i="1" s="1"/>
  <c r="N59" i="1"/>
  <c r="M59" i="1"/>
  <c r="L59" i="1"/>
  <c r="L60" i="1" s="1"/>
  <c r="K59" i="1"/>
  <c r="K60" i="1" s="1"/>
  <c r="O46" i="1"/>
  <c r="N46" i="1"/>
  <c r="M46" i="1"/>
  <c r="M51" i="1" s="1"/>
  <c r="L46" i="1"/>
  <c r="L51" i="1" s="1"/>
  <c r="K51" i="1"/>
  <c r="J46" i="1"/>
  <c r="O35" i="1"/>
  <c r="O36" i="1" s="1"/>
  <c r="N35" i="1"/>
  <c r="N38" i="1" s="1"/>
  <c r="M35" i="1"/>
  <c r="M38" i="1" s="1"/>
  <c r="L35" i="1"/>
  <c r="L36" i="1" s="1"/>
  <c r="K35" i="1"/>
  <c r="K38" i="1" s="1"/>
  <c r="K36" i="1" s="1"/>
  <c r="J38" i="1"/>
  <c r="M25" i="1"/>
  <c r="N25" i="1" l="1"/>
  <c r="M70" i="1"/>
  <c r="L70" i="1"/>
  <c r="N60" i="1"/>
  <c r="M60" i="1"/>
  <c r="O51" i="1"/>
  <c r="N51" i="1"/>
  <c r="N36" i="1"/>
  <c r="L38" i="1"/>
  <c r="M36" i="1"/>
  <c r="O38" i="1"/>
  <c r="K25" i="1"/>
  <c r="L11" i="1"/>
  <c r="M11" i="1"/>
  <c r="N11" i="1"/>
  <c r="O11" i="1"/>
  <c r="K11" i="1" l="1"/>
  <c r="K12" i="1" s="1"/>
</calcChain>
</file>

<file path=xl/sharedStrings.xml><?xml version="1.0" encoding="utf-8"?>
<sst xmlns="http://schemas.openxmlformats.org/spreadsheetml/2006/main" count="333" uniqueCount="116">
  <si>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</si>
  <si>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</si>
  <si>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</si>
  <si>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</si>
  <si>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</si>
  <si>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</si>
  <si>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</si>
  <si>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</si>
  <si>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</si>
  <si>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</si>
  <si>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</si>
  <si>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</si>
  <si>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</si>
  <si>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</si>
  <si>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</si>
  <si>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</si>
  <si>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</si>
  <si>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</si>
  <si>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</si>
  <si>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Всего 1 закупка</t>
  </si>
  <si>
    <t>-</t>
  </si>
  <si>
    <t>федеральный 
бюджет, руб.</t>
  </si>
  <si>
    <t>Выполнение работ по ремонту автомобильной дороги по улице Красная в с.Вышнее Большое  Воловского муниципального округа Липецкой области</t>
  </si>
  <si>
    <t>_</t>
  </si>
  <si>
    <t>42.11.20.200 </t>
  </si>
  <si>
    <t>январь</t>
  </si>
  <si>
    <t>Выполнение работ по ремонту автомобильной дороги по улице Молодежная в с.Нижнее Большое Воловского муниципального округа Липецкой области</t>
  </si>
  <si>
    <t xml:space="preserve">42.11.20.200 </t>
  </si>
  <si>
    <t>Выполнение работ по ремонту автомобильной дороги по улице ул.Центральная в с.Нижнее Большое  Воловского муниципального округа Липецкой области</t>
  </si>
  <si>
    <t>Выполнение работ по ремонту автомобильной дороги по улице  Олега Лоськава в с.Васильевка  Воловского муниципального округа Липецкой области</t>
  </si>
  <si>
    <t>Выполнение работ по ремонту автомобильной дороги по улице Речная в Воловчик Воловского муниципального округа Липецкой области</t>
  </si>
  <si>
    <t>42.11.20.200</t>
  </si>
  <si>
    <t>Отдел строительства, архитектуры, ЖКХ и градостроительной деятельности администрации Воловского муниципального округа Липецкой области</t>
  </si>
  <si>
    <t>Итого 5 закупок для 1 заказчика, в т.ч.</t>
  </si>
  <si>
    <t>Всего 5 закупок</t>
  </si>
  <si>
    <t>Выполнение работ по ремонту автомобильной дороги по улице Северная в с.Воловчик  Воловского муниципального округа Липецкой области</t>
  </si>
  <si>
    <t>февраль</t>
  </si>
  <si>
    <t>Выполнение работ по ремонту автомобильной дороги по улице Береговая в с.Гатище Воловского муниципального округа Липецкой области</t>
  </si>
  <si>
    <t>Выполнение работ по ремонту автомобильной дороги по улице Севернаяв с.Гатище  Воловского муниципального округа Липецкой области</t>
  </si>
  <si>
    <t>Выполнение работ по ремонту автомобильной дороги по улице  Садовая в д.Воронцовка  Воловского муниципального округа Липецкой области</t>
  </si>
  <si>
    <t>Выполнение работ по ремонту автомобильной дороги по улице Молодежная в с.Замарайка Воловского муниципального округа Липецкой области</t>
  </si>
  <si>
    <t>ферраль</t>
  </si>
  <si>
    <t>март</t>
  </si>
  <si>
    <t>Выполнение работ по ремонту автомобильной дороги по улице Заречная в д.Натальевка  Воловского муниципального округа Липецкой области</t>
  </si>
  <si>
    <t>Выполнение работ по ремонту автомобильной дороги по улице Центральная в д.Новопавловка Воловского муниципального округа Липецкой области</t>
  </si>
  <si>
    <t>Выполнение работ по ремонту автомобильной дороги по улице Северная в п.Северный  Воловского муниципального округа Липецкой области</t>
  </si>
  <si>
    <t>Выполнение работ по ремонту автомобильной дороги по улице Северная в с.Ломигоры  Воловского муниципального округа Липецкой области</t>
  </si>
  <si>
    <t>Выполнение работ по ремонту автомобильной дороги по улице Центральная в д. Мишино Воловского муниципального округа Липецкой области</t>
  </si>
  <si>
    <t>Выполнение работ по ремонту автомобильной дороги по улице Цветочная в д.Княжная  Воловского муниципального округа Липецкой области</t>
  </si>
  <si>
    <t xml:space="preserve">апрель </t>
  </si>
  <si>
    <t>Выполнение работ по ремонту автомобильной дороги по улице Железнодорожная в с.Набережное Воловского муниципального округа Липецкой области</t>
  </si>
  <si>
    <t>Выполнение работ по ремонту автомобильной дороги по улице Сельская в с.Набережное  Воловского муниципального округа Липецкой области</t>
  </si>
  <si>
    <t>Выполнение работ по ремонту автомобильной дороги по улице Заречная в д.Володаровка  Воловского муниципального округа Липецкой области</t>
  </si>
  <si>
    <t>Выполнение работ по ремонту автомобильной дороги по улице Дачная в д.Новоселки Воловского муниципального округа Липецкой области</t>
  </si>
  <si>
    <t>май</t>
  </si>
  <si>
    <t>мвай</t>
  </si>
  <si>
    <t>Выполнение работ по ремонту автомобильной дороги по улице Железнодорожная в д.Новоселки  Воловского муниципального округа Липецкой области</t>
  </si>
  <si>
    <t>Выполнение работ по ремонту автомобильной дороги по улице Первомайская в д.Ефимовка Воловского муниципального округа Липецкой области</t>
  </si>
  <si>
    <t>Выполнение работ по ремонту автомобильной дороги по улице Молодежная в с.Казаково  Воловского муниципального округа Липецкой области</t>
  </si>
  <si>
    <t>Выполнение работ по ремонту автомобильной дороги по улице Заречная  в с.Нижнее Чесночное  Воловского муниципального округа Липецкой области</t>
  </si>
  <si>
    <t>Выполнение работ по ремонту автомобильной дороги по улице им.Н.К. Крупской в д.Дробышево Воловского муниципального округа Липецкой области</t>
  </si>
  <si>
    <t>5 закупок в рамках гос.программы</t>
  </si>
  <si>
    <t>5  закупок в рамках гос.программы</t>
  </si>
  <si>
    <t>Согласовано :Начальник отдела финансов админитсрации Воловского муниципального округа Р.В. Ватутин</t>
  </si>
  <si>
    <t>Выполнение работ по ремонту автомобильной дороги по улице Дорожная в д.Юрские Дворы  Воловского муниципального округа Липецкой области</t>
  </si>
  <si>
    <t>июнь</t>
  </si>
  <si>
    <t>Выполнение работ по ремонту автомобильной дороги по улице Заречная в с.Юрское Воловского муниципального округа Липецкой области</t>
  </si>
  <si>
    <t>Выполнение работ по ремонту автомобильной дороги по улице Молодежная  в с.Юрское  Воловского муниципального округа Липецкой области</t>
  </si>
  <si>
    <t>Выполнение работ по ремонту автомобильной дороги по улице Пролетарская в с.Волово  Воловского муниципального округа Липецкой области</t>
  </si>
  <si>
    <t>МБОУ СОШ им.А.М. Селищева  с.Волово</t>
  </si>
  <si>
    <t>эл.аукцион</t>
  </si>
  <si>
    <t>Благоустройство аллей и реконструкция  скульптуры "Мальчик со знаменем"</t>
  </si>
  <si>
    <t>43,99,90,190</t>
  </si>
  <si>
    <t>1 закупка, относящаяся к категории "Прочие"</t>
  </si>
  <si>
    <t>Итого 6 закупок для 2 заказчика, в т.ч.</t>
  </si>
  <si>
    <t>0 закупок в рамках нац.проектов</t>
  </si>
  <si>
    <t>0 закупок, относящаяся к категории "Прочие"</t>
  </si>
  <si>
    <t xml:space="preserve"> 0 закупок, относящаяся к категории "Прочие"</t>
  </si>
  <si>
    <t>0  закупок, относящаяся к категории "Прочие"</t>
  </si>
  <si>
    <t>0  закупок в рамках нац.проектов</t>
  </si>
  <si>
    <t>4 закупки в рамках гос.программы</t>
  </si>
  <si>
    <t xml:space="preserve">Благоустройство проекта малой мемориальной архитектурной формы "Шатиловские узники" д. Ивановка  </t>
  </si>
  <si>
    <t>Ожогинский территориальный отдел администрации Воловского муниципального округа</t>
  </si>
  <si>
    <t>Обустройство пешеходного перехода улица Бамовская-улица Школьная в с. Захаровка Воловского муниципального округа Липецкой области</t>
  </si>
  <si>
    <t>43.99.90.190</t>
  </si>
  <si>
    <t>эл. аукцион</t>
  </si>
  <si>
    <t>Захаровский территориальный отдел администрации Воловского муниципального округа</t>
  </si>
  <si>
    <t>Всего 7 закупок</t>
  </si>
  <si>
    <t>7 закупок в рамках гос.программы</t>
  </si>
  <si>
    <t>Итого 7 закупок для 3 заказчика, в т.ч.</t>
  </si>
  <si>
    <r>
      <t xml:space="preserve">График централизованного определения поставщика (подрядчика, исполнителя) закупок товаров (работ, услуг) на 2026 год,
осуществляемого МКУ "Центр компетенции в сфере бухгалтерского учета и муниципальных закупок Воловского муниципального округа" Воловского муниципального округа
по состоянию на 22.01.2026 года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</si>
  <si>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Всего 0 закупок</t>
  </si>
  <si>
    <t>Итого 0 закупок для 0 заказчика, в т.ч.</t>
  </si>
  <si>
    <t>0 закупок в рамках гос.программы</t>
  </si>
  <si>
    <t>0 закупка, относящаяся к категории "Прочие"</t>
  </si>
  <si>
    <t>Итого 0 закупок для 0 заказчиков, в т.ч.</t>
  </si>
  <si>
    <t>0 закупок, относящихся к категории "Прочие"</t>
  </si>
  <si>
    <t>Итого 0 закупка для 0 заказчика, в т.ч.</t>
  </si>
  <si>
    <t>ВСЕГО 2026 год</t>
  </si>
  <si>
    <t>ЯНВАРЬ</t>
  </si>
  <si>
    <t>ФЕВРАЛЬ</t>
  </si>
  <si>
    <t>МАРТ</t>
  </si>
  <si>
    <t>Государственная программа "Развитие транспортной системы Липецкой области"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</si>
  <si>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</si>
  <si>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</si>
  <si>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</si>
  <si>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</si>
  <si>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</si>
  <si>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</si>
  <si>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</si>
  <si>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</si>
  <si>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</si>
  <si>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31 закупка в рамках гос.программ</t>
  </si>
  <si>
    <t>Всего 4 закупки</t>
  </si>
  <si>
    <t>Итого 4 закупки для 1 заказчика, в т.ч.</t>
  </si>
  <si>
    <t>Итого 32 закупки для 9 заказчиков, в т.ч.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</si>
</sst>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3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8"/>
      <color theme="9" tint="-0.49998474074526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166" fontId="14" fillId="2" borderId="11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2" borderId="11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/>
    <xf numFmtId="166" fontId="14" fillId="2" borderId="11" xfId="0" applyNumberFormat="1" applyFont="1" applyFill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vertical="top" wrapText="1"/>
    </xf>
    <xf numFmtId="0" fontId="16" fillId="3" borderId="2" xfId="0" applyFont="1" applyFill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center" vertical="center" wrapText="1"/>
    </xf>
    <xf numFmtId="4" fontId="16" fillId="0" borderId="27" xfId="0" applyNumberFormat="1" applyFont="1" applyBorder="1" applyAlignment="1">
      <alignment horizontal="center" vertical="center" wrapText="1"/>
    </xf>
    <xf numFmtId="16" fontId="16" fillId="3" borderId="28" xfId="0" applyNumberFormat="1" applyFont="1" applyFill="1" applyBorder="1" applyAlignment="1">
      <alignment horizontal="center" vertical="center" wrapText="1"/>
    </xf>
    <xf numFmtId="4" fontId="16" fillId="3" borderId="28" xfId="0" applyNumberFormat="1" applyFont="1" applyFill="1" applyBorder="1" applyAlignment="1">
      <alignment horizontal="center" vertical="center" wrapText="1"/>
    </xf>
    <xf numFmtId="165" fontId="16" fillId="3" borderId="28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21" fillId="5" borderId="2" xfId="0" quotePrefix="1" applyNumberFormat="1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49" fontId="21" fillId="5" borderId="2" xfId="0" applyNumberFormat="1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/>
    </xf>
    <xf numFmtId="4" fontId="21" fillId="5" borderId="2" xfId="0" applyNumberFormat="1" applyFont="1" applyFill="1" applyBorder="1" applyAlignment="1">
      <alignment horizontal="center" vertical="center" wrapText="1"/>
    </xf>
    <xf numFmtId="165" fontId="21" fillId="5" borderId="2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0" fontId="21" fillId="5" borderId="2" xfId="0" quotePrefix="1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21" fillId="5" borderId="27" xfId="0" applyFont="1" applyFill="1" applyBorder="1" applyAlignment="1">
      <alignment horizontal="center" vertical="center" wrapText="1"/>
    </xf>
    <xf numFmtId="166" fontId="22" fillId="5" borderId="2" xfId="0" applyNumberFormat="1" applyFont="1" applyFill="1" applyBorder="1" applyAlignment="1">
      <alignment horizontal="center" vertical="center" wrapText="1"/>
    </xf>
    <xf numFmtId="166" fontId="21" fillId="5" borderId="2" xfId="0" applyNumberFormat="1" applyFont="1" applyFill="1" applyBorder="1" applyAlignment="1">
      <alignment horizontal="center" vertical="center" wrapText="1"/>
    </xf>
    <xf numFmtId="0" fontId="21" fillId="5" borderId="27" xfId="0" quotePrefix="1" applyFont="1" applyFill="1" applyBorder="1" applyAlignment="1">
      <alignment horizontal="center" vertical="center" wrapText="1"/>
    </xf>
    <xf numFmtId="49" fontId="21" fillId="5" borderId="27" xfId="0" applyNumberFormat="1" applyFont="1" applyFill="1" applyBorder="1" applyAlignment="1">
      <alignment horizontal="center" vertical="center" wrapText="1"/>
    </xf>
    <xf numFmtId="16" fontId="21" fillId="5" borderId="2" xfId="0" applyNumberFormat="1" applyFont="1" applyFill="1" applyBorder="1" applyAlignment="1">
      <alignment horizontal="center" vertical="center" wrapText="1"/>
    </xf>
    <xf numFmtId="4" fontId="21" fillId="5" borderId="27" xfId="0" applyNumberFormat="1" applyFont="1" applyFill="1" applyBorder="1" applyAlignment="1">
      <alignment horizontal="center" vertical="center" wrapText="1"/>
    </xf>
    <xf numFmtId="165" fontId="21" fillId="5" borderId="27" xfId="0" applyNumberFormat="1" applyFont="1" applyFill="1" applyBorder="1" applyAlignment="1">
      <alignment horizontal="center" vertical="center" wrapText="1"/>
    </xf>
    <xf numFmtId="4" fontId="22" fillId="5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1" fillId="5" borderId="28" xfId="0" applyNumberFormat="1" applyFont="1" applyFill="1" applyBorder="1" applyAlignment="1">
      <alignment horizontal="center" vertical="center" wrapText="1"/>
    </xf>
    <xf numFmtId="0" fontId="21" fillId="5" borderId="28" xfId="0" applyFont="1" applyFill="1" applyBorder="1" applyAlignment="1">
      <alignment horizontal="center" vertical="center" wrapText="1"/>
    </xf>
    <xf numFmtId="49" fontId="21" fillId="5" borderId="28" xfId="0" applyNumberFormat="1" applyFont="1" applyFill="1" applyBorder="1" applyAlignment="1">
      <alignment horizontal="center" vertical="center" wrapText="1"/>
    </xf>
    <xf numFmtId="4" fontId="21" fillId="5" borderId="28" xfId="0" applyNumberFormat="1" applyFont="1" applyFill="1" applyBorder="1" applyAlignment="1">
      <alignment horizontal="center" vertical="center" wrapText="1"/>
    </xf>
    <xf numFmtId="165" fontId="21" fillId="5" borderId="28" xfId="0" applyNumberFormat="1" applyFont="1" applyFill="1" applyBorder="1" applyAlignment="1">
      <alignment horizontal="center" vertical="center" wrapText="1"/>
    </xf>
    <xf numFmtId="49" fontId="21" fillId="5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/>
    <xf numFmtId="0" fontId="13" fillId="7" borderId="21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166" fontId="14" fillId="2" borderId="21" xfId="0" applyNumberFormat="1" applyFont="1" applyFill="1" applyBorder="1" applyAlignment="1">
      <alignment horizontal="left" vertical="center" wrapText="1"/>
    </xf>
    <xf numFmtId="166" fontId="14" fillId="2" borderId="29" xfId="0" applyNumberFormat="1" applyFont="1" applyFill="1" applyBorder="1" applyAlignment="1">
      <alignment horizontal="left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4" fontId="15" fillId="0" borderId="0" xfId="0" applyNumberFormat="1" applyFont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166" fontId="16" fillId="3" borderId="2" xfId="0" applyNumberFormat="1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0"/>
  <sheetViews>
    <sheetView tabSelected="1" topLeftCell="A106" zoomScale="50" zoomScaleNormal="50" zoomScaleSheetLayoutView="40" workbookViewId="0">
      <selection activeCell="K20" sqref="K20"/>
    </sheetView>
  </sheetViews>
  <sheetFormatPr defaultColWidth="9.140625" defaultRowHeight="18.75" x14ac:dyDescent="0.25"/>
  <cols>
    <col min="1" max="1" width="9.140625" style="25"/>
    <col min="2" max="2" width="41.42578125" style="5" customWidth="1"/>
    <col min="3" max="3" width="18" style="48" customWidth="1"/>
    <col min="4" max="4" width="70.5703125" style="25" customWidth="1"/>
    <col min="5" max="6" width="30.5703125" style="25" customWidth="1"/>
    <col min="7" max="7" width="34.5703125" style="2" customWidth="1"/>
    <col min="8" max="8" width="44.42578125" style="3" customWidth="1"/>
    <col min="9" max="9" width="38.42578125" style="25" customWidth="1"/>
    <col min="10" max="15" width="30.85546875" style="4" customWidth="1"/>
    <col min="16" max="17" width="30.28515625" style="4" customWidth="1"/>
    <col min="18" max="18" width="16.28515625" style="1" bestFit="1" customWidth="1"/>
    <col min="19" max="16384" width="9.140625" style="1"/>
  </cols>
  <sheetData>
    <row r="1" spans="1:17" ht="90" customHeight="1" x14ac:dyDescent="0.25">
      <c r="L1" s="93" t="s">
        <v>63</v>
      </c>
      <c r="M1" s="93"/>
      <c r="N1" s="93"/>
      <c r="O1" s="93"/>
      <c r="P1" s="93"/>
      <c r="Q1" s="36"/>
    </row>
    <row r="2" spans="1:17" ht="162" customHeight="1" thickBot="1" x14ac:dyDescent="0.3">
      <c r="A2" s="105" t="s">
        <v>90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7" ht="67.900000000000006" customHeight="1" x14ac:dyDescent="0.25">
      <c r="A3" s="109" t="s">
        <v>0</v>
      </c>
      <c r="B3" s="94" t="s">
        <v>1</v>
      </c>
      <c r="C3" s="114" t="s">
        <v>9</v>
      </c>
      <c r="D3" s="94" t="s">
        <v>15</v>
      </c>
      <c r="E3" s="94" t="s">
        <v>2</v>
      </c>
      <c r="F3" s="94" t="s">
        <v>6</v>
      </c>
      <c r="G3" s="94" t="s">
        <v>7</v>
      </c>
      <c r="H3" s="111" t="s">
        <v>3</v>
      </c>
      <c r="I3" s="94" t="s">
        <v>4</v>
      </c>
      <c r="J3" s="101" t="s">
        <v>5</v>
      </c>
      <c r="K3" s="106" t="s">
        <v>14</v>
      </c>
      <c r="L3" s="107"/>
      <c r="M3" s="107"/>
      <c r="N3" s="107"/>
      <c r="O3" s="108"/>
      <c r="P3" s="101" t="s">
        <v>8</v>
      </c>
      <c r="Q3" s="103" t="s">
        <v>16</v>
      </c>
    </row>
    <row r="4" spans="1:17" ht="139.15" customHeight="1" thickBot="1" x14ac:dyDescent="0.3">
      <c r="A4" s="110"/>
      <c r="B4" s="95"/>
      <c r="C4" s="115"/>
      <c r="D4" s="95"/>
      <c r="E4" s="95"/>
      <c r="F4" s="95"/>
      <c r="G4" s="95"/>
      <c r="H4" s="112"/>
      <c r="I4" s="95"/>
      <c r="J4" s="102"/>
      <c r="K4" s="26" t="s">
        <v>12</v>
      </c>
      <c r="L4" s="26" t="s">
        <v>21</v>
      </c>
      <c r="M4" s="26" t="s">
        <v>17</v>
      </c>
      <c r="N4" s="26" t="s">
        <v>18</v>
      </c>
      <c r="O4" s="26" t="s">
        <v>13</v>
      </c>
      <c r="P4" s="102"/>
      <c r="Q4" s="104"/>
    </row>
    <row r="5" spans="1:17" s="82" customFormat="1" ht="66.75" customHeight="1" thickBot="1" x14ac:dyDescent="0.3">
      <c r="A5" s="83" t="s">
        <v>99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5"/>
    </row>
    <row r="6" spans="1:17" ht="105.75" customHeight="1" x14ac:dyDescent="0.25">
      <c r="A6" s="29">
        <v>1</v>
      </c>
      <c r="B6" s="96" t="s">
        <v>32</v>
      </c>
      <c r="C6" s="98">
        <v>4801015084</v>
      </c>
      <c r="D6" s="57" t="s">
        <v>22</v>
      </c>
      <c r="E6" s="58" t="s">
        <v>20</v>
      </c>
      <c r="F6" s="58" t="s">
        <v>23</v>
      </c>
      <c r="G6" s="58" t="s">
        <v>102</v>
      </c>
      <c r="H6" s="59"/>
      <c r="I6" s="60" t="s">
        <v>24</v>
      </c>
      <c r="J6" s="61">
        <v>768767.66</v>
      </c>
      <c r="K6" s="61">
        <f>SUM(L6:O6)</f>
        <v>768767.65999999992</v>
      </c>
      <c r="L6" s="61">
        <v>0</v>
      </c>
      <c r="M6" s="61">
        <v>699363.23</v>
      </c>
      <c r="N6" s="61">
        <v>69404.429999999993</v>
      </c>
      <c r="O6" s="61">
        <v>0</v>
      </c>
      <c r="P6" s="62" t="s">
        <v>25</v>
      </c>
      <c r="Q6" s="63" t="s">
        <v>85</v>
      </c>
    </row>
    <row r="7" spans="1:17" s="19" customFormat="1" ht="105.75" customHeight="1" x14ac:dyDescent="0.25">
      <c r="A7" s="29">
        <v>2</v>
      </c>
      <c r="B7" s="96"/>
      <c r="C7" s="99"/>
      <c r="D7" s="64" t="s">
        <v>26</v>
      </c>
      <c r="E7" s="58" t="s">
        <v>20</v>
      </c>
      <c r="F7" s="58" t="s">
        <v>20</v>
      </c>
      <c r="G7" s="58" t="s">
        <v>102</v>
      </c>
      <c r="H7" s="59"/>
      <c r="I7" s="58" t="s">
        <v>27</v>
      </c>
      <c r="J7" s="61">
        <v>1345343.41</v>
      </c>
      <c r="K7" s="61">
        <f>SUM(L7:O7)</f>
        <v>1345343.41</v>
      </c>
      <c r="L7" s="61">
        <v>0</v>
      </c>
      <c r="M7" s="61">
        <v>1223885.67</v>
      </c>
      <c r="N7" s="61">
        <v>121457.74</v>
      </c>
      <c r="O7" s="61">
        <v>0</v>
      </c>
      <c r="P7" s="62" t="s">
        <v>25</v>
      </c>
      <c r="Q7" s="63" t="s">
        <v>85</v>
      </c>
    </row>
    <row r="8" spans="1:17" s="19" customFormat="1" ht="105.75" customHeight="1" x14ac:dyDescent="0.25">
      <c r="A8" s="29">
        <v>3</v>
      </c>
      <c r="B8" s="96"/>
      <c r="C8" s="99"/>
      <c r="D8" s="64" t="s">
        <v>28</v>
      </c>
      <c r="E8" s="58" t="s">
        <v>20</v>
      </c>
      <c r="F8" s="58" t="s">
        <v>20</v>
      </c>
      <c r="G8" s="58" t="s">
        <v>102</v>
      </c>
      <c r="H8" s="59"/>
      <c r="I8" s="58" t="s">
        <v>27</v>
      </c>
      <c r="J8" s="61">
        <v>192191.95</v>
      </c>
      <c r="K8" s="61">
        <f>SUM(L8:O8)</f>
        <v>192191.94999999998</v>
      </c>
      <c r="L8" s="61">
        <v>0</v>
      </c>
      <c r="M8" s="61">
        <v>174840.83</v>
      </c>
      <c r="N8" s="61">
        <v>17351.12</v>
      </c>
      <c r="O8" s="61">
        <v>0</v>
      </c>
      <c r="P8" s="62" t="s">
        <v>25</v>
      </c>
      <c r="Q8" s="63" t="s">
        <v>85</v>
      </c>
    </row>
    <row r="9" spans="1:17" s="19" customFormat="1" ht="105.75" customHeight="1" x14ac:dyDescent="0.25">
      <c r="A9" s="29">
        <v>4</v>
      </c>
      <c r="B9" s="96"/>
      <c r="C9" s="99"/>
      <c r="D9" s="58" t="s">
        <v>29</v>
      </c>
      <c r="E9" s="58" t="s">
        <v>20</v>
      </c>
      <c r="F9" s="58" t="s">
        <v>20</v>
      </c>
      <c r="G9" s="58" t="s">
        <v>102</v>
      </c>
      <c r="H9" s="59"/>
      <c r="I9" s="58" t="s">
        <v>27</v>
      </c>
      <c r="J9" s="61">
        <v>1921919.26</v>
      </c>
      <c r="K9" s="61">
        <f>SUM(L9:O9)</f>
        <v>1921919.26</v>
      </c>
      <c r="L9" s="61">
        <v>0</v>
      </c>
      <c r="M9" s="61">
        <v>1748408.18</v>
      </c>
      <c r="N9" s="61">
        <v>173511.08</v>
      </c>
      <c r="O9" s="61">
        <v>0</v>
      </c>
      <c r="P9" s="62" t="s">
        <v>25</v>
      </c>
      <c r="Q9" s="63" t="s">
        <v>85</v>
      </c>
    </row>
    <row r="10" spans="1:17" s="19" customFormat="1" ht="105.75" customHeight="1" thickBot="1" x14ac:dyDescent="0.3">
      <c r="A10" s="29">
        <v>5</v>
      </c>
      <c r="B10" s="97"/>
      <c r="C10" s="100"/>
      <c r="D10" s="64" t="s">
        <v>30</v>
      </c>
      <c r="E10" s="58" t="s">
        <v>20</v>
      </c>
      <c r="F10" s="58" t="s">
        <v>20</v>
      </c>
      <c r="G10" s="58" t="s">
        <v>102</v>
      </c>
      <c r="H10" s="59"/>
      <c r="I10" s="58" t="s">
        <v>31</v>
      </c>
      <c r="J10" s="61">
        <v>3603748.82</v>
      </c>
      <c r="K10" s="61">
        <f>SUM(L10:O10)</f>
        <v>3603748.82</v>
      </c>
      <c r="L10" s="61">
        <v>0</v>
      </c>
      <c r="M10" s="61">
        <v>0</v>
      </c>
      <c r="N10" s="61">
        <v>3603748.82</v>
      </c>
      <c r="O10" s="61">
        <v>0</v>
      </c>
      <c r="P10" s="62" t="s">
        <v>25</v>
      </c>
      <c r="Q10" s="63" t="s">
        <v>85</v>
      </c>
    </row>
    <row r="11" spans="1:17" s="22" customFormat="1" ht="32.25" customHeight="1" thickBot="1" x14ac:dyDescent="0.35">
      <c r="A11" s="86" t="s">
        <v>34</v>
      </c>
      <c r="B11" s="87"/>
      <c r="C11" s="28"/>
      <c r="D11" s="28"/>
      <c r="E11" s="21"/>
      <c r="F11" s="21"/>
      <c r="G11" s="21"/>
      <c r="H11" s="21"/>
      <c r="I11" s="21"/>
      <c r="J11" s="23">
        <f>SUM(J6:J10)</f>
        <v>7831971.0999999996</v>
      </c>
      <c r="K11" s="23">
        <f t="shared" ref="K11:O11" si="0">SUM(K6:K10)</f>
        <v>7831971.0999999996</v>
      </c>
      <c r="L11" s="23">
        <f t="shared" si="0"/>
        <v>0</v>
      </c>
      <c r="M11" s="23">
        <f t="shared" si="0"/>
        <v>3846497.91</v>
      </c>
      <c r="N11" s="23">
        <f t="shared" si="0"/>
        <v>3985473.19</v>
      </c>
      <c r="O11" s="23">
        <f t="shared" si="0"/>
        <v>0</v>
      </c>
      <c r="P11" s="27"/>
      <c r="Q11" s="24"/>
    </row>
    <row r="12" spans="1:17" s="19" customFormat="1" ht="47.25" customHeight="1" x14ac:dyDescent="0.25">
      <c r="A12" s="91" t="s">
        <v>33</v>
      </c>
      <c r="B12" s="92"/>
      <c r="C12" s="92"/>
      <c r="D12" s="92"/>
      <c r="E12" s="31"/>
      <c r="F12" s="31"/>
      <c r="G12" s="31"/>
      <c r="H12" s="32"/>
      <c r="I12" s="32"/>
      <c r="J12" s="33">
        <f>SUM(J11)</f>
        <v>7831971.0999999996</v>
      </c>
      <c r="K12" s="33">
        <f t="shared" ref="K12:O12" si="1">SUM(K11)</f>
        <v>7831971.0999999996</v>
      </c>
      <c r="L12" s="33">
        <f t="shared" si="1"/>
        <v>0</v>
      </c>
      <c r="M12" s="33">
        <f t="shared" si="1"/>
        <v>3846497.91</v>
      </c>
      <c r="N12" s="33">
        <f t="shared" si="1"/>
        <v>3985473.19</v>
      </c>
      <c r="O12" s="33">
        <f t="shared" si="1"/>
        <v>0</v>
      </c>
      <c r="P12" s="34"/>
      <c r="Q12" s="35"/>
    </row>
    <row r="13" spans="1:17" s="19" customFormat="1" ht="47.25" customHeight="1" x14ac:dyDescent="0.25">
      <c r="A13" s="7" t="s">
        <v>75</v>
      </c>
      <c r="B13" s="8"/>
      <c r="C13" s="52"/>
      <c r="D13" s="8"/>
      <c r="E13" s="8"/>
      <c r="F13" s="8"/>
      <c r="G13" s="8"/>
      <c r="H13" s="8"/>
      <c r="I13" s="8"/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3"/>
      <c r="Q13" s="15"/>
    </row>
    <row r="14" spans="1:17" s="19" customFormat="1" ht="47.25" customHeight="1" x14ac:dyDescent="0.25">
      <c r="A14" s="9" t="s">
        <v>61</v>
      </c>
      <c r="B14" s="10"/>
      <c r="C14" s="53"/>
      <c r="D14" s="10"/>
      <c r="E14" s="10"/>
      <c r="F14" s="10"/>
      <c r="G14" s="10"/>
      <c r="H14" s="10"/>
      <c r="I14" s="10"/>
      <c r="J14" s="12">
        <f>J6+J7+J8+J9+J10</f>
        <v>7831971.0999999996</v>
      </c>
      <c r="K14" s="12">
        <f t="shared" ref="K14:O14" si="2">K6+K7+K8+K9+K10</f>
        <v>7831971.0999999996</v>
      </c>
      <c r="L14" s="12">
        <f t="shared" si="2"/>
        <v>0</v>
      </c>
      <c r="M14" s="12">
        <f t="shared" si="2"/>
        <v>3846497.91</v>
      </c>
      <c r="N14" s="12">
        <f t="shared" si="2"/>
        <v>3985473.19</v>
      </c>
      <c r="O14" s="12">
        <f t="shared" si="2"/>
        <v>0</v>
      </c>
      <c r="P14" s="14"/>
      <c r="Q14" s="16"/>
    </row>
    <row r="15" spans="1:17" s="19" customFormat="1" ht="47.25" customHeight="1" thickBot="1" x14ac:dyDescent="0.3">
      <c r="A15" s="54" t="s">
        <v>76</v>
      </c>
      <c r="B15" s="55"/>
      <c r="C15" s="55"/>
      <c r="D15" s="55"/>
      <c r="E15" s="55"/>
      <c r="F15" s="55"/>
      <c r="G15" s="55"/>
      <c r="H15" s="55"/>
      <c r="I15" s="55"/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  <c r="P15" s="17"/>
      <c r="Q15" s="18"/>
    </row>
    <row r="16" spans="1:17" s="82" customFormat="1" ht="66.75" customHeight="1" thickBot="1" x14ac:dyDescent="0.3">
      <c r="A16" s="83" t="s">
        <v>100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5"/>
    </row>
    <row r="17" spans="1:17" ht="101.25" customHeight="1" x14ac:dyDescent="0.25">
      <c r="A17" s="29">
        <v>1</v>
      </c>
      <c r="B17" s="96" t="s">
        <v>32</v>
      </c>
      <c r="C17" s="98">
        <v>4801015084</v>
      </c>
      <c r="D17" s="76" t="s">
        <v>35</v>
      </c>
      <c r="E17" s="77" t="s">
        <v>20</v>
      </c>
      <c r="F17" s="77" t="s">
        <v>23</v>
      </c>
      <c r="G17" s="77" t="s">
        <v>102</v>
      </c>
      <c r="H17" s="78"/>
      <c r="I17" s="60" t="s">
        <v>24</v>
      </c>
      <c r="J17" s="79">
        <v>192191.95</v>
      </c>
      <c r="K17" s="79">
        <f>SUM(L17:O17)</f>
        <v>192191.94999999998</v>
      </c>
      <c r="L17" s="79">
        <v>0</v>
      </c>
      <c r="M17" s="79">
        <v>174840.83</v>
      </c>
      <c r="N17" s="79">
        <v>17351.12</v>
      </c>
      <c r="O17" s="79">
        <v>0</v>
      </c>
      <c r="P17" s="80" t="s">
        <v>36</v>
      </c>
      <c r="Q17" s="81" t="s">
        <v>85</v>
      </c>
    </row>
    <row r="18" spans="1:17" ht="101.25" customHeight="1" x14ac:dyDescent="0.25">
      <c r="A18" s="29">
        <v>2</v>
      </c>
      <c r="B18" s="96"/>
      <c r="C18" s="99"/>
      <c r="D18" s="64" t="s">
        <v>37</v>
      </c>
      <c r="E18" s="58" t="s">
        <v>20</v>
      </c>
      <c r="F18" s="58" t="s">
        <v>20</v>
      </c>
      <c r="G18" s="58" t="s">
        <v>102</v>
      </c>
      <c r="H18" s="59"/>
      <c r="I18" s="58" t="s">
        <v>27</v>
      </c>
      <c r="J18" s="61">
        <v>768767.66</v>
      </c>
      <c r="K18" s="61">
        <f>SUM(L18:O18)</f>
        <v>768767.65999999992</v>
      </c>
      <c r="L18" s="61">
        <v>0</v>
      </c>
      <c r="M18" s="61">
        <v>699363.23</v>
      </c>
      <c r="N18" s="61">
        <v>69404.429999999993</v>
      </c>
      <c r="O18" s="61">
        <v>0</v>
      </c>
      <c r="P18" s="62" t="s">
        <v>36</v>
      </c>
      <c r="Q18" s="63" t="s">
        <v>85</v>
      </c>
    </row>
    <row r="19" spans="1:17" ht="101.25" customHeight="1" x14ac:dyDescent="0.25">
      <c r="A19" s="29">
        <v>3</v>
      </c>
      <c r="B19" s="96"/>
      <c r="C19" s="99"/>
      <c r="D19" s="64" t="s">
        <v>38</v>
      </c>
      <c r="E19" s="58" t="s">
        <v>20</v>
      </c>
      <c r="F19" s="58" t="s">
        <v>20</v>
      </c>
      <c r="G19" s="58" t="s">
        <v>102</v>
      </c>
      <c r="H19" s="59"/>
      <c r="I19" s="58" t="s">
        <v>27</v>
      </c>
      <c r="J19" s="61">
        <v>480479.78</v>
      </c>
      <c r="K19" s="61">
        <f>SUM(L19:O19)</f>
        <v>480479.78</v>
      </c>
      <c r="L19" s="61">
        <v>0</v>
      </c>
      <c r="M19" s="61">
        <v>437102.02</v>
      </c>
      <c r="N19" s="61">
        <v>43377.760000000002</v>
      </c>
      <c r="O19" s="61">
        <v>0</v>
      </c>
      <c r="P19" s="62" t="s">
        <v>36</v>
      </c>
      <c r="Q19" s="63" t="s">
        <v>85</v>
      </c>
    </row>
    <row r="20" spans="1:17" ht="101.25" customHeight="1" x14ac:dyDescent="0.25">
      <c r="A20" s="29">
        <v>4</v>
      </c>
      <c r="B20" s="96"/>
      <c r="C20" s="99"/>
      <c r="D20" s="58" t="s">
        <v>39</v>
      </c>
      <c r="E20" s="58" t="s">
        <v>20</v>
      </c>
      <c r="F20" s="58" t="s">
        <v>20</v>
      </c>
      <c r="G20" s="58" t="s">
        <v>102</v>
      </c>
      <c r="H20" s="59"/>
      <c r="I20" s="58" t="s">
        <v>27</v>
      </c>
      <c r="J20" s="61">
        <v>1397396.08</v>
      </c>
      <c r="K20" s="61">
        <f>SUM(L20:O20)</f>
        <v>1397396.08</v>
      </c>
      <c r="L20" s="61">
        <v>0</v>
      </c>
      <c r="M20" s="61">
        <v>1223885</v>
      </c>
      <c r="N20" s="61">
        <v>173511.08</v>
      </c>
      <c r="O20" s="61">
        <v>0</v>
      </c>
      <c r="P20" s="62" t="s">
        <v>41</v>
      </c>
      <c r="Q20" s="63" t="s">
        <v>85</v>
      </c>
    </row>
    <row r="21" spans="1:17" ht="101.25" customHeight="1" x14ac:dyDescent="0.25">
      <c r="A21" s="29">
        <v>5</v>
      </c>
      <c r="B21" s="97"/>
      <c r="C21" s="113"/>
      <c r="D21" s="64" t="s">
        <v>40</v>
      </c>
      <c r="E21" s="58" t="s">
        <v>20</v>
      </c>
      <c r="F21" s="58" t="s">
        <v>20</v>
      </c>
      <c r="G21" s="58" t="s">
        <v>102</v>
      </c>
      <c r="H21" s="59"/>
      <c r="I21" s="58" t="s">
        <v>31</v>
      </c>
      <c r="J21" s="61">
        <v>480479.78</v>
      </c>
      <c r="K21" s="61">
        <f>SUM(L21:O21)</f>
        <v>480479.78</v>
      </c>
      <c r="L21" s="61">
        <v>0</v>
      </c>
      <c r="M21" s="61">
        <v>437102.02</v>
      </c>
      <c r="N21" s="61">
        <v>43377.760000000002</v>
      </c>
      <c r="O21" s="61">
        <v>0</v>
      </c>
      <c r="P21" s="62" t="s">
        <v>36</v>
      </c>
      <c r="Q21" s="63" t="s">
        <v>85</v>
      </c>
    </row>
    <row r="22" spans="1:17" s="19" customFormat="1" ht="101.25" customHeight="1" x14ac:dyDescent="0.25">
      <c r="A22" s="46">
        <v>6</v>
      </c>
      <c r="B22" s="37" t="s">
        <v>82</v>
      </c>
      <c r="C22" s="49">
        <v>4801001123</v>
      </c>
      <c r="D22" s="69" t="s">
        <v>81</v>
      </c>
      <c r="E22" s="66" t="s">
        <v>20</v>
      </c>
      <c r="F22" s="66" t="s">
        <v>20</v>
      </c>
      <c r="G22" s="66" t="s">
        <v>102</v>
      </c>
      <c r="H22" s="70"/>
      <c r="I22" s="71" t="s">
        <v>84</v>
      </c>
      <c r="J22" s="72">
        <v>4296460</v>
      </c>
      <c r="K22" s="72">
        <f>SUM(L22:O22)</f>
        <v>4296460</v>
      </c>
      <c r="L22" s="61">
        <v>0</v>
      </c>
      <c r="M22" s="61">
        <v>3819212</v>
      </c>
      <c r="N22" s="61">
        <v>477248</v>
      </c>
      <c r="O22" s="72">
        <v>0</v>
      </c>
      <c r="P22" s="73" t="s">
        <v>36</v>
      </c>
      <c r="Q22" s="63" t="s">
        <v>85</v>
      </c>
    </row>
    <row r="23" spans="1:17" s="19" customFormat="1" ht="101.25" customHeight="1" thickBot="1" x14ac:dyDescent="0.3">
      <c r="A23" s="47">
        <v>7</v>
      </c>
      <c r="B23" s="65" t="s">
        <v>86</v>
      </c>
      <c r="C23" s="49">
        <v>4800011400</v>
      </c>
      <c r="D23" s="68" t="s">
        <v>83</v>
      </c>
      <c r="E23" s="67" t="s">
        <v>20</v>
      </c>
      <c r="F23" s="67" t="s">
        <v>20</v>
      </c>
      <c r="G23" s="68" t="s">
        <v>102</v>
      </c>
      <c r="H23" s="59"/>
      <c r="I23" s="71" t="s">
        <v>84</v>
      </c>
      <c r="J23" s="61">
        <v>994712</v>
      </c>
      <c r="K23" s="61">
        <f>SUM(L23:O23)</f>
        <v>994712</v>
      </c>
      <c r="L23" s="61">
        <v>0</v>
      </c>
      <c r="M23" s="61">
        <v>633631.54</v>
      </c>
      <c r="N23" s="61">
        <v>361080.46</v>
      </c>
      <c r="O23" s="74">
        <v>0</v>
      </c>
      <c r="P23" s="62" t="s">
        <v>36</v>
      </c>
      <c r="Q23" s="63" t="s">
        <v>85</v>
      </c>
    </row>
    <row r="24" spans="1:17" s="22" customFormat="1" ht="32.25" customHeight="1" thickBot="1" x14ac:dyDescent="0.35">
      <c r="A24" s="86" t="s">
        <v>87</v>
      </c>
      <c r="B24" s="87"/>
      <c r="C24" s="28"/>
      <c r="D24" s="28"/>
      <c r="E24" s="21"/>
      <c r="F24" s="21"/>
      <c r="G24" s="21"/>
      <c r="H24" s="21"/>
      <c r="I24" s="21"/>
      <c r="J24" s="23">
        <f>SUM(J17:J23)</f>
        <v>8610487.25</v>
      </c>
      <c r="K24" s="23">
        <f>SUM(K17:K23)</f>
        <v>8610487.25</v>
      </c>
      <c r="L24" s="23">
        <f t="shared" ref="L24:O24" si="3">SUM(L17:L23)</f>
        <v>0</v>
      </c>
      <c r="M24" s="23">
        <f t="shared" si="3"/>
        <v>7425136.6399999997</v>
      </c>
      <c r="N24" s="23">
        <f t="shared" si="3"/>
        <v>1185350.6100000001</v>
      </c>
      <c r="O24" s="23">
        <f t="shared" si="3"/>
        <v>0</v>
      </c>
      <c r="P24" s="27"/>
      <c r="Q24" s="24"/>
    </row>
    <row r="25" spans="1:17" s="19" customFormat="1" ht="47.25" customHeight="1" x14ac:dyDescent="0.25">
      <c r="A25" s="91" t="s">
        <v>89</v>
      </c>
      <c r="B25" s="92"/>
      <c r="C25" s="92"/>
      <c r="D25" s="92"/>
      <c r="E25" s="31"/>
      <c r="F25" s="31"/>
      <c r="G25" s="31"/>
      <c r="H25" s="32"/>
      <c r="I25" s="32"/>
      <c r="J25" s="33">
        <f>SUM(J24)</f>
        <v>8610487.25</v>
      </c>
      <c r="K25" s="33">
        <f>SUM(K26:K28)</f>
        <v>8610487.25</v>
      </c>
      <c r="L25" s="33">
        <f>SUM(L24)</f>
        <v>0</v>
      </c>
      <c r="M25" s="33">
        <f>SUM(M24)</f>
        <v>7425136.6399999997</v>
      </c>
      <c r="N25" s="33">
        <f>SUM(N24)</f>
        <v>1185350.6100000001</v>
      </c>
      <c r="O25" s="33">
        <f>SUM(O24)</f>
        <v>0</v>
      </c>
      <c r="P25" s="34"/>
      <c r="Q25" s="35"/>
    </row>
    <row r="26" spans="1:17" s="19" customFormat="1" ht="47.25" customHeight="1" x14ac:dyDescent="0.25">
      <c r="A26" s="7" t="s">
        <v>75</v>
      </c>
      <c r="B26" s="8"/>
      <c r="C26" s="52"/>
      <c r="D26" s="8"/>
      <c r="E26" s="8"/>
      <c r="F26" s="8"/>
      <c r="G26" s="8"/>
      <c r="H26" s="8"/>
      <c r="I26" s="8"/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3"/>
      <c r="Q26" s="15"/>
    </row>
    <row r="27" spans="1:17" s="19" customFormat="1" ht="47.25" customHeight="1" x14ac:dyDescent="0.25">
      <c r="A27" s="9" t="s">
        <v>88</v>
      </c>
      <c r="B27" s="10"/>
      <c r="C27" s="53"/>
      <c r="D27" s="10"/>
      <c r="E27" s="10"/>
      <c r="F27" s="10"/>
      <c r="G27" s="10"/>
      <c r="H27" s="10"/>
      <c r="I27" s="10"/>
      <c r="J27" s="12">
        <f>J23+J22+J21+J20+J19+J18+J17</f>
        <v>8610487.25</v>
      </c>
      <c r="K27" s="12">
        <f t="shared" ref="K27:O27" si="4">K23+K22+K21+K20+K19+K18+K17</f>
        <v>8610487.25</v>
      </c>
      <c r="L27" s="12">
        <f t="shared" si="4"/>
        <v>0</v>
      </c>
      <c r="M27" s="12">
        <f t="shared" si="4"/>
        <v>7425136.6400000006</v>
      </c>
      <c r="N27" s="12">
        <f t="shared" si="4"/>
        <v>1185350.6100000001</v>
      </c>
      <c r="O27" s="12">
        <f t="shared" si="4"/>
        <v>0</v>
      </c>
      <c r="P27" s="14"/>
      <c r="Q27" s="16"/>
    </row>
    <row r="28" spans="1:17" s="19" customFormat="1" ht="47.25" customHeight="1" thickBot="1" x14ac:dyDescent="0.3">
      <c r="A28" s="54" t="s">
        <v>77</v>
      </c>
      <c r="B28" s="55"/>
      <c r="C28" s="55"/>
      <c r="D28" s="55"/>
      <c r="E28" s="55"/>
      <c r="F28" s="55"/>
      <c r="G28" s="55"/>
      <c r="H28" s="55"/>
      <c r="I28" s="55"/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17"/>
      <c r="Q28" s="18"/>
    </row>
    <row r="29" spans="1:17" s="82" customFormat="1" ht="66.75" customHeight="1" thickBot="1" x14ac:dyDescent="0.3">
      <c r="A29" s="83" t="s">
        <v>101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5"/>
    </row>
    <row r="30" spans="1:17" ht="106.5" customHeight="1" x14ac:dyDescent="0.25">
      <c r="A30" s="29">
        <v>1</v>
      </c>
      <c r="B30" s="96" t="s">
        <v>32</v>
      </c>
      <c r="C30" s="98">
        <v>4801015084</v>
      </c>
      <c r="D30" s="57" t="s">
        <v>43</v>
      </c>
      <c r="E30" s="58" t="s">
        <v>20</v>
      </c>
      <c r="F30" s="58" t="s">
        <v>23</v>
      </c>
      <c r="G30" s="58" t="s">
        <v>102</v>
      </c>
      <c r="H30" s="59"/>
      <c r="I30" s="60" t="s">
        <v>24</v>
      </c>
      <c r="J30" s="61">
        <v>1345343.41</v>
      </c>
      <c r="K30" s="61">
        <f>SUM(L30:O30)</f>
        <v>1345343.41</v>
      </c>
      <c r="L30" s="61">
        <v>0</v>
      </c>
      <c r="M30" s="61">
        <v>1223885.67</v>
      </c>
      <c r="N30" s="61">
        <v>121457.74</v>
      </c>
      <c r="O30" s="61">
        <v>0</v>
      </c>
      <c r="P30" s="62" t="s">
        <v>42</v>
      </c>
      <c r="Q30" s="63" t="s">
        <v>85</v>
      </c>
    </row>
    <row r="31" spans="1:17" ht="106.5" customHeight="1" x14ac:dyDescent="0.25">
      <c r="A31" s="29">
        <v>2</v>
      </c>
      <c r="B31" s="96"/>
      <c r="C31" s="99"/>
      <c r="D31" s="64" t="s">
        <v>44</v>
      </c>
      <c r="E31" s="58" t="s">
        <v>20</v>
      </c>
      <c r="F31" s="58" t="s">
        <v>20</v>
      </c>
      <c r="G31" s="58" t="s">
        <v>102</v>
      </c>
      <c r="H31" s="59"/>
      <c r="I31" s="58" t="s">
        <v>27</v>
      </c>
      <c r="J31" s="61">
        <v>1153151.53</v>
      </c>
      <c r="K31" s="61">
        <f>SUM(L31:O31)</f>
        <v>1153151.5299999998</v>
      </c>
      <c r="L31" s="61">
        <v>0</v>
      </c>
      <c r="M31" s="61">
        <v>1049044.8899999999</v>
      </c>
      <c r="N31" s="61">
        <v>104106.64</v>
      </c>
      <c r="O31" s="61">
        <v>0</v>
      </c>
      <c r="P31" s="62" t="s">
        <v>42</v>
      </c>
      <c r="Q31" s="63" t="s">
        <v>85</v>
      </c>
    </row>
    <row r="32" spans="1:17" ht="106.5" customHeight="1" x14ac:dyDescent="0.25">
      <c r="A32" s="29">
        <v>3</v>
      </c>
      <c r="B32" s="96"/>
      <c r="C32" s="99"/>
      <c r="D32" s="64" t="s">
        <v>45</v>
      </c>
      <c r="E32" s="58" t="s">
        <v>20</v>
      </c>
      <c r="F32" s="58" t="s">
        <v>20</v>
      </c>
      <c r="G32" s="58" t="s">
        <v>102</v>
      </c>
      <c r="H32" s="59"/>
      <c r="I32" s="58" t="s">
        <v>27</v>
      </c>
      <c r="J32" s="61">
        <v>576575.57999999996</v>
      </c>
      <c r="K32" s="61">
        <f>SUM(L32:O32)</f>
        <v>576575.79999999993</v>
      </c>
      <c r="L32" s="61">
        <v>0</v>
      </c>
      <c r="M32" s="61">
        <v>524522.48</v>
      </c>
      <c r="N32" s="61">
        <v>52053.32</v>
      </c>
      <c r="O32" s="61">
        <v>0</v>
      </c>
      <c r="P32" s="62" t="s">
        <v>42</v>
      </c>
      <c r="Q32" s="63" t="s">
        <v>85</v>
      </c>
    </row>
    <row r="33" spans="1:17" ht="106.5" customHeight="1" x14ac:dyDescent="0.25">
      <c r="A33" s="29">
        <v>4</v>
      </c>
      <c r="B33" s="96"/>
      <c r="C33" s="99"/>
      <c r="D33" s="58" t="s">
        <v>46</v>
      </c>
      <c r="E33" s="58" t="s">
        <v>20</v>
      </c>
      <c r="F33" s="58" t="s">
        <v>20</v>
      </c>
      <c r="G33" s="58" t="s">
        <v>102</v>
      </c>
      <c r="H33" s="59"/>
      <c r="I33" s="58" t="s">
        <v>27</v>
      </c>
      <c r="J33" s="61">
        <v>384383.84</v>
      </c>
      <c r="K33" s="61">
        <f>SUM(L33:O33)</f>
        <v>384383.83999999997</v>
      </c>
      <c r="L33" s="61">
        <v>0</v>
      </c>
      <c r="M33" s="61">
        <v>349681.62</v>
      </c>
      <c r="N33" s="61">
        <v>34702.22</v>
      </c>
      <c r="O33" s="61">
        <v>0</v>
      </c>
      <c r="P33" s="62" t="s">
        <v>42</v>
      </c>
      <c r="Q33" s="63" t="s">
        <v>85</v>
      </c>
    </row>
    <row r="34" spans="1:17" ht="106.5" customHeight="1" thickBot="1" x14ac:dyDescent="0.3">
      <c r="A34" s="29">
        <v>5</v>
      </c>
      <c r="B34" s="97"/>
      <c r="C34" s="100"/>
      <c r="D34" s="64" t="s">
        <v>47</v>
      </c>
      <c r="E34" s="58" t="s">
        <v>20</v>
      </c>
      <c r="F34" s="58" t="s">
        <v>20</v>
      </c>
      <c r="G34" s="58" t="s">
        <v>102</v>
      </c>
      <c r="H34" s="59"/>
      <c r="I34" s="58" t="s">
        <v>31</v>
      </c>
      <c r="J34" s="61">
        <v>442041.44</v>
      </c>
      <c r="K34" s="61">
        <f>SUM(L34:O34)</f>
        <v>442041.44</v>
      </c>
      <c r="L34" s="61">
        <v>0</v>
      </c>
      <c r="M34" s="61">
        <v>402133.9</v>
      </c>
      <c r="N34" s="61">
        <v>39907.54</v>
      </c>
      <c r="O34" s="61">
        <v>0</v>
      </c>
      <c r="P34" s="62" t="s">
        <v>42</v>
      </c>
      <c r="Q34" s="63" t="s">
        <v>85</v>
      </c>
    </row>
    <row r="35" spans="1:17" s="22" customFormat="1" ht="32.25" customHeight="1" thickBot="1" x14ac:dyDescent="0.35">
      <c r="A35" s="86" t="s">
        <v>34</v>
      </c>
      <c r="B35" s="87"/>
      <c r="C35" s="28"/>
      <c r="D35" s="28"/>
      <c r="E35" s="21"/>
      <c r="F35" s="21"/>
      <c r="G35" s="21"/>
      <c r="H35" s="21"/>
      <c r="I35" s="21"/>
      <c r="J35" s="23">
        <f>SUM(J30:J34)</f>
        <v>3901495.8</v>
      </c>
      <c r="K35" s="23">
        <f t="shared" ref="K35:O35" si="5">SUM(K30:K34)</f>
        <v>3901496.0199999991</v>
      </c>
      <c r="L35" s="23">
        <f t="shared" si="5"/>
        <v>0</v>
      </c>
      <c r="M35" s="23">
        <f t="shared" si="5"/>
        <v>3549268.5599999996</v>
      </c>
      <c r="N35" s="23">
        <f t="shared" si="5"/>
        <v>352227.46</v>
      </c>
      <c r="O35" s="23">
        <f t="shared" si="5"/>
        <v>0</v>
      </c>
      <c r="P35" s="27"/>
      <c r="Q35" s="24"/>
    </row>
    <row r="36" spans="1:17" s="19" customFormat="1" ht="47.25" customHeight="1" x14ac:dyDescent="0.25">
      <c r="A36" s="91" t="s">
        <v>33</v>
      </c>
      <c r="B36" s="92"/>
      <c r="C36" s="92"/>
      <c r="D36" s="92"/>
      <c r="E36" s="31"/>
      <c r="F36" s="31"/>
      <c r="G36" s="31"/>
      <c r="H36" s="32"/>
      <c r="I36" s="32"/>
      <c r="J36" s="33">
        <f>SUM(J35)</f>
        <v>3901495.8</v>
      </c>
      <c r="K36" s="33">
        <f>SUM(K37:K39)</f>
        <v>3901496.0199999991</v>
      </c>
      <c r="L36" s="33">
        <f>SUM(L35)</f>
        <v>0</v>
      </c>
      <c r="M36" s="33">
        <f>SUM(M35)</f>
        <v>3549268.5599999996</v>
      </c>
      <c r="N36" s="33">
        <f>SUM(N35)</f>
        <v>352227.46</v>
      </c>
      <c r="O36" s="33">
        <f>SUM(O35)</f>
        <v>0</v>
      </c>
      <c r="P36" s="34"/>
      <c r="Q36" s="35"/>
    </row>
    <row r="37" spans="1:17" s="19" customFormat="1" ht="47.25" customHeight="1" x14ac:dyDescent="0.25">
      <c r="A37" s="7" t="s">
        <v>75</v>
      </c>
      <c r="B37" s="8"/>
      <c r="C37" s="52"/>
      <c r="D37" s="8"/>
      <c r="E37" s="8"/>
      <c r="F37" s="8"/>
      <c r="G37" s="8"/>
      <c r="H37" s="8"/>
      <c r="I37" s="8"/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3"/>
      <c r="Q37" s="15"/>
    </row>
    <row r="38" spans="1:17" s="19" customFormat="1" ht="47.25" customHeight="1" x14ac:dyDescent="0.25">
      <c r="A38" s="9" t="s">
        <v>62</v>
      </c>
      <c r="B38" s="10"/>
      <c r="C38" s="53"/>
      <c r="D38" s="10"/>
      <c r="E38" s="10"/>
      <c r="F38" s="10"/>
      <c r="G38" s="10"/>
      <c r="H38" s="10"/>
      <c r="I38" s="10"/>
      <c r="J38" s="12">
        <f t="shared" ref="J38:O38" si="6">SUM(J35)</f>
        <v>3901495.8</v>
      </c>
      <c r="K38" s="12">
        <f t="shared" si="6"/>
        <v>3901496.0199999991</v>
      </c>
      <c r="L38" s="12">
        <f t="shared" si="6"/>
        <v>0</v>
      </c>
      <c r="M38" s="12">
        <f t="shared" si="6"/>
        <v>3549268.5599999996</v>
      </c>
      <c r="N38" s="12">
        <f t="shared" si="6"/>
        <v>352227.46</v>
      </c>
      <c r="O38" s="12">
        <f t="shared" si="6"/>
        <v>0</v>
      </c>
      <c r="P38" s="14"/>
      <c r="Q38" s="16"/>
    </row>
    <row r="39" spans="1:17" s="19" customFormat="1" ht="47.25" customHeight="1" thickBot="1" x14ac:dyDescent="0.3">
      <c r="A39" s="54" t="s">
        <v>78</v>
      </c>
      <c r="B39" s="55"/>
      <c r="C39" s="55"/>
      <c r="D39" s="55"/>
      <c r="E39" s="55"/>
      <c r="F39" s="55"/>
      <c r="G39" s="55"/>
      <c r="H39" s="55"/>
      <c r="I39" s="55"/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17"/>
      <c r="Q39" s="18"/>
    </row>
    <row r="40" spans="1:17" s="82" customFormat="1" ht="66.75" customHeight="1" thickBot="1" x14ac:dyDescent="0.3">
      <c r="A40" s="83" t="s">
        <v>103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</row>
    <row r="41" spans="1:17" s="19" customFormat="1" ht="106.5" customHeight="1" x14ac:dyDescent="0.25">
      <c r="A41" s="30">
        <v>1</v>
      </c>
      <c r="B41" s="96" t="s">
        <v>32</v>
      </c>
      <c r="C41" s="98">
        <v>4801015084</v>
      </c>
      <c r="D41" s="57" t="s">
        <v>48</v>
      </c>
      <c r="E41" s="58" t="s">
        <v>20</v>
      </c>
      <c r="F41" s="58" t="s">
        <v>23</v>
      </c>
      <c r="G41" s="58" t="s">
        <v>102</v>
      </c>
      <c r="H41" s="59"/>
      <c r="I41" s="60" t="s">
        <v>24</v>
      </c>
      <c r="J41" s="61">
        <v>480479.78</v>
      </c>
      <c r="K41" s="61">
        <f>SUM(L41:O41)</f>
        <v>480479.78</v>
      </c>
      <c r="L41" s="61">
        <v>0</v>
      </c>
      <c r="M41" s="61">
        <v>437102.02</v>
      </c>
      <c r="N41" s="61">
        <v>43377.760000000002</v>
      </c>
      <c r="O41" s="61">
        <v>0</v>
      </c>
      <c r="P41" s="62" t="s">
        <v>49</v>
      </c>
      <c r="Q41" s="63" t="s">
        <v>85</v>
      </c>
    </row>
    <row r="42" spans="1:17" s="19" customFormat="1" ht="106.5" customHeight="1" x14ac:dyDescent="0.25">
      <c r="A42" s="29">
        <v>2</v>
      </c>
      <c r="B42" s="96"/>
      <c r="C42" s="99"/>
      <c r="D42" s="64" t="s">
        <v>50</v>
      </c>
      <c r="E42" s="58" t="s">
        <v>20</v>
      </c>
      <c r="F42" s="58" t="s">
        <v>20</v>
      </c>
      <c r="G42" s="58" t="s">
        <v>102</v>
      </c>
      <c r="H42" s="59"/>
      <c r="I42" s="58" t="s">
        <v>27</v>
      </c>
      <c r="J42" s="61">
        <v>1153151.53</v>
      </c>
      <c r="K42" s="61">
        <f>SUM(L42:O42)</f>
        <v>1153151.5299999998</v>
      </c>
      <c r="L42" s="61">
        <v>0</v>
      </c>
      <c r="M42" s="61">
        <v>1049044.8999999999</v>
      </c>
      <c r="N42" s="61">
        <v>104106.63</v>
      </c>
      <c r="O42" s="61">
        <v>0</v>
      </c>
      <c r="P42" s="62" t="s">
        <v>49</v>
      </c>
      <c r="Q42" s="63" t="s">
        <v>85</v>
      </c>
    </row>
    <row r="43" spans="1:17" s="19" customFormat="1" ht="106.5" customHeight="1" x14ac:dyDescent="0.25">
      <c r="A43" s="29">
        <v>3</v>
      </c>
      <c r="B43" s="96"/>
      <c r="C43" s="99"/>
      <c r="D43" s="64" t="s">
        <v>51</v>
      </c>
      <c r="E43" s="58" t="s">
        <v>20</v>
      </c>
      <c r="F43" s="58" t="s">
        <v>20</v>
      </c>
      <c r="G43" s="58" t="s">
        <v>102</v>
      </c>
      <c r="H43" s="59"/>
      <c r="I43" s="58" t="s">
        <v>27</v>
      </c>
      <c r="J43" s="61">
        <v>1787384.88</v>
      </c>
      <c r="K43" s="61">
        <f t="shared" ref="K43:K45" si="7">SUM(L43:O43)</f>
        <v>1787384.8800000001</v>
      </c>
      <c r="L43" s="61">
        <v>0</v>
      </c>
      <c r="M43" s="61">
        <v>1626019.59</v>
      </c>
      <c r="N43" s="61">
        <v>161365.29</v>
      </c>
      <c r="O43" s="61">
        <v>0</v>
      </c>
      <c r="P43" s="62" t="s">
        <v>49</v>
      </c>
      <c r="Q43" s="63" t="s">
        <v>85</v>
      </c>
    </row>
    <row r="44" spans="1:17" s="19" customFormat="1" ht="106.5" customHeight="1" x14ac:dyDescent="0.25">
      <c r="A44" s="29">
        <v>4</v>
      </c>
      <c r="B44" s="96"/>
      <c r="C44" s="99"/>
      <c r="D44" s="58" t="s">
        <v>52</v>
      </c>
      <c r="E44" s="58" t="s">
        <v>20</v>
      </c>
      <c r="F44" s="58" t="s">
        <v>20</v>
      </c>
      <c r="G44" s="58" t="s">
        <v>102</v>
      </c>
      <c r="H44" s="59"/>
      <c r="I44" s="58" t="s">
        <v>27</v>
      </c>
      <c r="J44" s="61">
        <v>384383.84</v>
      </c>
      <c r="K44" s="61">
        <f t="shared" si="7"/>
        <v>384383.83999999997</v>
      </c>
      <c r="L44" s="61">
        <v>0</v>
      </c>
      <c r="M44" s="61">
        <v>349681.62</v>
      </c>
      <c r="N44" s="61">
        <v>34702.22</v>
      </c>
      <c r="O44" s="61">
        <v>0</v>
      </c>
      <c r="P44" s="62" t="s">
        <v>49</v>
      </c>
      <c r="Q44" s="63" t="s">
        <v>85</v>
      </c>
    </row>
    <row r="45" spans="1:17" s="19" customFormat="1" ht="106.5" customHeight="1" thickBot="1" x14ac:dyDescent="0.3">
      <c r="A45" s="29">
        <v>5</v>
      </c>
      <c r="B45" s="97"/>
      <c r="C45" s="100"/>
      <c r="D45" s="64" t="s">
        <v>53</v>
      </c>
      <c r="E45" s="58" t="s">
        <v>20</v>
      </c>
      <c r="F45" s="58" t="s">
        <v>20</v>
      </c>
      <c r="G45" s="58" t="s">
        <v>102</v>
      </c>
      <c r="H45" s="59"/>
      <c r="I45" s="58" t="s">
        <v>31</v>
      </c>
      <c r="J45" s="61">
        <v>576575.80000000005</v>
      </c>
      <c r="K45" s="61">
        <f t="shared" si="7"/>
        <v>576575.79999999993</v>
      </c>
      <c r="L45" s="61">
        <v>0</v>
      </c>
      <c r="M45" s="61">
        <v>524522.48</v>
      </c>
      <c r="N45" s="61">
        <v>52053.32</v>
      </c>
      <c r="O45" s="61">
        <v>0</v>
      </c>
      <c r="P45" s="62" t="s">
        <v>49</v>
      </c>
      <c r="Q45" s="63" t="s">
        <v>85</v>
      </c>
    </row>
    <row r="46" spans="1:17" s="22" customFormat="1" ht="32.25" customHeight="1" thickBot="1" x14ac:dyDescent="0.35">
      <c r="A46" s="86" t="s">
        <v>34</v>
      </c>
      <c r="B46" s="87"/>
      <c r="C46" s="28"/>
      <c r="D46" s="28"/>
      <c r="E46" s="21"/>
      <c r="F46" s="21"/>
      <c r="G46" s="21"/>
      <c r="H46" s="21"/>
      <c r="I46" s="21"/>
      <c r="J46" s="23">
        <f>SUM(J41:J45)</f>
        <v>4381975.83</v>
      </c>
      <c r="K46" s="23">
        <f>SUM(K41,K42,K43,K44,K45)</f>
        <v>4381975.83</v>
      </c>
      <c r="L46" s="23">
        <f t="shared" ref="L46:O46" si="8">SUM(L41:L45)</f>
        <v>0</v>
      </c>
      <c r="M46" s="23">
        <f t="shared" si="8"/>
        <v>3986370.61</v>
      </c>
      <c r="N46" s="23">
        <f t="shared" si="8"/>
        <v>395605.22000000003</v>
      </c>
      <c r="O46" s="23">
        <f t="shared" si="8"/>
        <v>0</v>
      </c>
      <c r="P46" s="27"/>
      <c r="Q46" s="24"/>
    </row>
    <row r="47" spans="1:17" s="19" customFormat="1" ht="106.5" customHeight="1" thickBot="1" x14ac:dyDescent="0.3">
      <c r="A47" s="39">
        <v>1</v>
      </c>
      <c r="B47" s="116" t="s">
        <v>69</v>
      </c>
      <c r="C47" s="37">
        <v>4801001081</v>
      </c>
      <c r="D47" s="37" t="s">
        <v>71</v>
      </c>
      <c r="E47" s="40" t="s">
        <v>20</v>
      </c>
      <c r="F47" s="41" t="s">
        <v>23</v>
      </c>
      <c r="G47" s="45" t="s">
        <v>23</v>
      </c>
      <c r="H47" s="38"/>
      <c r="I47" s="42" t="s">
        <v>72</v>
      </c>
      <c r="J47" s="43">
        <v>2672175.5499999998</v>
      </c>
      <c r="K47" s="43">
        <f>SUM(L47:O47)</f>
        <v>2672175.5499999998</v>
      </c>
      <c r="L47" s="43">
        <v>0</v>
      </c>
      <c r="M47" s="43">
        <v>0</v>
      </c>
      <c r="N47" s="43">
        <v>2672175.5499999998</v>
      </c>
      <c r="O47" s="43">
        <v>0</v>
      </c>
      <c r="P47" s="44" t="s">
        <v>49</v>
      </c>
      <c r="Q47" s="38" t="s">
        <v>70</v>
      </c>
    </row>
    <row r="48" spans="1:17" s="22" customFormat="1" ht="32.25" customHeight="1" thickBot="1" x14ac:dyDescent="0.35">
      <c r="A48" s="86" t="s">
        <v>19</v>
      </c>
      <c r="B48" s="87"/>
      <c r="C48" s="28"/>
      <c r="D48" s="28"/>
      <c r="E48" s="21"/>
      <c r="F48" s="21"/>
      <c r="G48" s="21"/>
      <c r="H48" s="21"/>
      <c r="I48" s="21"/>
      <c r="J48" s="23">
        <f t="shared" ref="J48:O48" si="9">SUM(J47)</f>
        <v>2672175.5499999998</v>
      </c>
      <c r="K48" s="23">
        <f t="shared" si="9"/>
        <v>2672175.5499999998</v>
      </c>
      <c r="L48" s="23">
        <f t="shared" si="9"/>
        <v>0</v>
      </c>
      <c r="M48" s="23">
        <f t="shared" si="9"/>
        <v>0</v>
      </c>
      <c r="N48" s="23">
        <f t="shared" si="9"/>
        <v>2672175.5499999998</v>
      </c>
      <c r="O48" s="23">
        <f t="shared" si="9"/>
        <v>0</v>
      </c>
      <c r="P48" s="27"/>
      <c r="Q48" s="24"/>
    </row>
    <row r="49" spans="1:17" s="19" customFormat="1" ht="47.25" customHeight="1" x14ac:dyDescent="0.25">
      <c r="A49" s="91" t="s">
        <v>74</v>
      </c>
      <c r="B49" s="92"/>
      <c r="C49" s="92"/>
      <c r="D49" s="92"/>
      <c r="E49" s="31"/>
      <c r="F49" s="31"/>
      <c r="G49" s="31"/>
      <c r="H49" s="32"/>
      <c r="I49" s="32"/>
      <c r="J49" s="33">
        <f>J48+J46</f>
        <v>7054151.3799999999</v>
      </c>
      <c r="K49" s="33">
        <f>K50+K51+K52</f>
        <v>7054151.3799999999</v>
      </c>
      <c r="L49" s="33">
        <f t="shared" ref="K49:O49" si="10">L48+L46</f>
        <v>0</v>
      </c>
      <c r="M49" s="33">
        <f t="shared" si="10"/>
        <v>3986370.61</v>
      </c>
      <c r="N49" s="33">
        <f t="shared" si="10"/>
        <v>3067780.77</v>
      </c>
      <c r="O49" s="33">
        <f t="shared" si="10"/>
        <v>0</v>
      </c>
      <c r="P49" s="34"/>
      <c r="Q49" s="35"/>
    </row>
    <row r="50" spans="1:17" s="19" customFormat="1" ht="47.25" customHeight="1" x14ac:dyDescent="0.25">
      <c r="A50" s="7" t="s">
        <v>75</v>
      </c>
      <c r="B50" s="8"/>
      <c r="C50" s="52"/>
      <c r="D50" s="8"/>
      <c r="E50" s="8"/>
      <c r="F50" s="8"/>
      <c r="G50" s="8"/>
      <c r="H50" s="8"/>
      <c r="I50" s="8"/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3"/>
      <c r="Q50" s="15"/>
    </row>
    <row r="51" spans="1:17" s="19" customFormat="1" ht="47.25" customHeight="1" x14ac:dyDescent="0.25">
      <c r="A51" s="9" t="s">
        <v>61</v>
      </c>
      <c r="B51" s="10"/>
      <c r="C51" s="53"/>
      <c r="D51" s="10"/>
      <c r="E51" s="10"/>
      <c r="F51" s="10"/>
      <c r="G51" s="10"/>
      <c r="H51" s="10"/>
      <c r="I51" s="10"/>
      <c r="J51" s="12">
        <f>J41+J42+J43+J44+J45</f>
        <v>4381975.83</v>
      </c>
      <c r="K51" s="12">
        <f t="shared" ref="J51:O51" si="11">SUM(K46)</f>
        <v>4381975.83</v>
      </c>
      <c r="L51" s="12">
        <f t="shared" si="11"/>
        <v>0</v>
      </c>
      <c r="M51" s="12">
        <f t="shared" si="11"/>
        <v>3986370.61</v>
      </c>
      <c r="N51" s="12">
        <f t="shared" si="11"/>
        <v>395605.22000000003</v>
      </c>
      <c r="O51" s="12">
        <f t="shared" si="11"/>
        <v>0</v>
      </c>
      <c r="P51" s="14"/>
      <c r="Q51" s="16"/>
    </row>
    <row r="52" spans="1:17" s="19" customFormat="1" ht="47.25" customHeight="1" thickBot="1" x14ac:dyDescent="0.3">
      <c r="A52" s="54" t="s">
        <v>73</v>
      </c>
      <c r="B52" s="55"/>
      <c r="C52" s="55"/>
      <c r="D52" s="55"/>
      <c r="E52" s="55"/>
      <c r="F52" s="55"/>
      <c r="G52" s="55"/>
      <c r="H52" s="55"/>
      <c r="I52" s="55"/>
      <c r="J52" s="56">
        <f>J47</f>
        <v>2672175.5499999998</v>
      </c>
      <c r="K52" s="56">
        <f t="shared" ref="K52:O52" si="12">K47</f>
        <v>2672175.5499999998</v>
      </c>
      <c r="L52" s="56">
        <f t="shared" si="12"/>
        <v>0</v>
      </c>
      <c r="M52" s="56">
        <f t="shared" si="12"/>
        <v>0</v>
      </c>
      <c r="N52" s="56">
        <f t="shared" si="12"/>
        <v>2672175.5499999998</v>
      </c>
      <c r="O52" s="56">
        <f t="shared" si="12"/>
        <v>0</v>
      </c>
      <c r="P52" s="17"/>
      <c r="Q52" s="18"/>
    </row>
    <row r="53" spans="1:17" s="82" customFormat="1" ht="66.75" customHeight="1" thickBot="1" x14ac:dyDescent="0.3">
      <c r="A53" s="83" t="s">
        <v>104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5"/>
    </row>
    <row r="54" spans="1:17" s="19" customFormat="1" ht="105.75" customHeight="1" x14ac:dyDescent="0.25">
      <c r="A54" s="30">
        <v>1</v>
      </c>
      <c r="B54" s="96" t="s">
        <v>32</v>
      </c>
      <c r="C54" s="98">
        <v>4801015084</v>
      </c>
      <c r="D54" s="57" t="s">
        <v>56</v>
      </c>
      <c r="E54" s="58" t="s">
        <v>20</v>
      </c>
      <c r="F54" s="58" t="s">
        <v>23</v>
      </c>
      <c r="G54" s="58" t="s">
        <v>102</v>
      </c>
      <c r="H54" s="59"/>
      <c r="I54" s="60" t="s">
        <v>24</v>
      </c>
      <c r="J54" s="61">
        <v>288287.84000000003</v>
      </c>
      <c r="K54" s="61">
        <f>SUM(L54:O54)</f>
        <v>288287.84000000003</v>
      </c>
      <c r="L54" s="61">
        <v>0</v>
      </c>
      <c r="M54" s="61">
        <v>262261.19</v>
      </c>
      <c r="N54" s="61">
        <v>26026.65</v>
      </c>
      <c r="O54" s="61">
        <v>0</v>
      </c>
      <c r="P54" s="62" t="s">
        <v>54</v>
      </c>
      <c r="Q54" s="63" t="s">
        <v>85</v>
      </c>
    </row>
    <row r="55" spans="1:17" s="19" customFormat="1" ht="105.75" customHeight="1" x14ac:dyDescent="0.25">
      <c r="A55" s="29">
        <v>2</v>
      </c>
      <c r="B55" s="96"/>
      <c r="C55" s="99"/>
      <c r="D55" s="64" t="s">
        <v>57</v>
      </c>
      <c r="E55" s="58" t="s">
        <v>20</v>
      </c>
      <c r="F55" s="58" t="s">
        <v>20</v>
      </c>
      <c r="G55" s="58" t="s">
        <v>102</v>
      </c>
      <c r="H55" s="59"/>
      <c r="I55" s="58" t="s">
        <v>27</v>
      </c>
      <c r="J55" s="61">
        <v>1345343.41</v>
      </c>
      <c r="K55" s="61">
        <f>SUM(L55:O55)</f>
        <v>1345343.41</v>
      </c>
      <c r="L55" s="61">
        <v>0</v>
      </c>
      <c r="M55" s="61">
        <v>1223885.67</v>
      </c>
      <c r="N55" s="61">
        <v>121457.74</v>
      </c>
      <c r="O55" s="61">
        <v>0</v>
      </c>
      <c r="P55" s="62" t="s">
        <v>54</v>
      </c>
      <c r="Q55" s="63" t="s">
        <v>85</v>
      </c>
    </row>
    <row r="56" spans="1:17" s="19" customFormat="1" ht="105.75" customHeight="1" x14ac:dyDescent="0.25">
      <c r="A56" s="29">
        <v>3</v>
      </c>
      <c r="B56" s="96"/>
      <c r="C56" s="99"/>
      <c r="D56" s="64" t="s">
        <v>58</v>
      </c>
      <c r="E56" s="58" t="s">
        <v>20</v>
      </c>
      <c r="F56" s="58" t="s">
        <v>20</v>
      </c>
      <c r="G56" s="58" t="s">
        <v>102</v>
      </c>
      <c r="H56" s="59"/>
      <c r="I56" s="58" t="s">
        <v>27</v>
      </c>
      <c r="J56" s="61">
        <v>960959.62</v>
      </c>
      <c r="K56" s="61">
        <f>SUM(L56:O56)</f>
        <v>960959.62</v>
      </c>
      <c r="L56" s="61">
        <v>0</v>
      </c>
      <c r="M56" s="61">
        <v>874204.09</v>
      </c>
      <c r="N56" s="61">
        <v>86755.53</v>
      </c>
      <c r="O56" s="61">
        <v>0</v>
      </c>
      <c r="P56" s="62" t="s">
        <v>54</v>
      </c>
      <c r="Q56" s="63" t="s">
        <v>85</v>
      </c>
    </row>
    <row r="57" spans="1:17" s="19" customFormat="1" ht="105.75" customHeight="1" x14ac:dyDescent="0.25">
      <c r="A57" s="29">
        <v>4</v>
      </c>
      <c r="B57" s="96"/>
      <c r="C57" s="99"/>
      <c r="D57" s="58" t="s">
        <v>59</v>
      </c>
      <c r="E57" s="58" t="s">
        <v>20</v>
      </c>
      <c r="F57" s="58" t="s">
        <v>20</v>
      </c>
      <c r="G57" s="58" t="s">
        <v>102</v>
      </c>
      <c r="H57" s="59"/>
      <c r="I57" s="58" t="s">
        <v>27</v>
      </c>
      <c r="J57" s="61">
        <v>960959.62</v>
      </c>
      <c r="K57" s="61">
        <f>SUM(L57:O57)</f>
        <v>960959.62</v>
      </c>
      <c r="L57" s="61">
        <v>0</v>
      </c>
      <c r="M57" s="61">
        <v>874204.09</v>
      </c>
      <c r="N57" s="61">
        <v>86755.53</v>
      </c>
      <c r="O57" s="61">
        <v>0</v>
      </c>
      <c r="P57" s="62" t="s">
        <v>54</v>
      </c>
      <c r="Q57" s="63" t="s">
        <v>85</v>
      </c>
    </row>
    <row r="58" spans="1:17" s="19" customFormat="1" ht="105.75" customHeight="1" thickBot="1" x14ac:dyDescent="0.3">
      <c r="A58" s="29">
        <v>5</v>
      </c>
      <c r="B58" s="97"/>
      <c r="C58" s="100"/>
      <c r="D58" s="64" t="s">
        <v>60</v>
      </c>
      <c r="E58" s="58" t="s">
        <v>20</v>
      </c>
      <c r="F58" s="58" t="s">
        <v>20</v>
      </c>
      <c r="G58" s="58" t="s">
        <v>102</v>
      </c>
      <c r="H58" s="59"/>
      <c r="I58" s="58" t="s">
        <v>31</v>
      </c>
      <c r="J58" s="61">
        <v>816815.66</v>
      </c>
      <c r="K58" s="61">
        <f>SUM(L58:O58)</f>
        <v>816815.65999999992</v>
      </c>
      <c r="L58" s="61">
        <v>0</v>
      </c>
      <c r="M58" s="61">
        <v>743073.44</v>
      </c>
      <c r="N58" s="61">
        <v>73742.22</v>
      </c>
      <c r="O58" s="61">
        <v>0</v>
      </c>
      <c r="P58" s="62" t="s">
        <v>55</v>
      </c>
      <c r="Q58" s="63" t="s">
        <v>85</v>
      </c>
    </row>
    <row r="59" spans="1:17" s="22" customFormat="1" ht="32.25" customHeight="1" thickBot="1" x14ac:dyDescent="0.35">
      <c r="A59" s="86" t="s">
        <v>34</v>
      </c>
      <c r="B59" s="87"/>
      <c r="C59" s="28"/>
      <c r="D59" s="28"/>
      <c r="E59" s="21"/>
      <c r="F59" s="21"/>
      <c r="G59" s="21"/>
      <c r="H59" s="21"/>
      <c r="I59" s="21"/>
      <c r="J59" s="23">
        <f>SUM(J54:J58)</f>
        <v>4372366.1500000004</v>
      </c>
      <c r="K59" s="23">
        <f t="shared" ref="K59:O59" si="13">SUM(K54:K58)</f>
        <v>4372366.1500000004</v>
      </c>
      <c r="L59" s="23">
        <f t="shared" si="13"/>
        <v>0</v>
      </c>
      <c r="M59" s="23">
        <f t="shared" si="13"/>
        <v>3977628.4799999995</v>
      </c>
      <c r="N59" s="23">
        <f t="shared" si="13"/>
        <v>394737.67000000004</v>
      </c>
      <c r="O59" s="23">
        <f t="shared" si="13"/>
        <v>0</v>
      </c>
      <c r="P59" s="27"/>
      <c r="Q59" s="24"/>
    </row>
    <row r="60" spans="1:17" s="19" customFormat="1" ht="47.25" customHeight="1" x14ac:dyDescent="0.25">
      <c r="A60" s="91" t="s">
        <v>33</v>
      </c>
      <c r="B60" s="92"/>
      <c r="C60" s="92"/>
      <c r="D60" s="92"/>
      <c r="E60" s="31"/>
      <c r="F60" s="31"/>
      <c r="G60" s="31"/>
      <c r="H60" s="32"/>
      <c r="I60" s="32"/>
      <c r="J60" s="33">
        <f>SUM(J59)</f>
        <v>4372366.1500000004</v>
      </c>
      <c r="K60" s="33">
        <f>SUM(K61:K63)</f>
        <v>4372366.1499999994</v>
      </c>
      <c r="L60" s="33">
        <f>SUM(L59)</f>
        <v>0</v>
      </c>
      <c r="M60" s="33">
        <f>SUM(M59)</f>
        <v>3977628.4799999995</v>
      </c>
      <c r="N60" s="33">
        <f>SUM(N59)</f>
        <v>394737.67000000004</v>
      </c>
      <c r="O60" s="33">
        <f>SUM(O59)</f>
        <v>0</v>
      </c>
      <c r="P60" s="34"/>
      <c r="Q60" s="35"/>
    </row>
    <row r="61" spans="1:17" s="19" customFormat="1" ht="47.25" customHeight="1" x14ac:dyDescent="0.25">
      <c r="A61" s="7" t="s">
        <v>79</v>
      </c>
      <c r="B61" s="8"/>
      <c r="C61" s="52"/>
      <c r="D61" s="8"/>
      <c r="E61" s="8"/>
      <c r="F61" s="8"/>
      <c r="G61" s="8"/>
      <c r="H61" s="8"/>
      <c r="I61" s="8"/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3"/>
      <c r="Q61" s="15"/>
    </row>
    <row r="62" spans="1:17" s="19" customFormat="1" ht="47.25" customHeight="1" x14ac:dyDescent="0.25">
      <c r="A62" s="9" t="s">
        <v>61</v>
      </c>
      <c r="B62" s="10"/>
      <c r="C62" s="53"/>
      <c r="D62" s="10"/>
      <c r="E62" s="10"/>
      <c r="F62" s="10"/>
      <c r="G62" s="10"/>
      <c r="H62" s="10"/>
      <c r="I62" s="10"/>
      <c r="J62" s="12">
        <f>J58+J57+J56+J55+J54</f>
        <v>4372366.1499999994</v>
      </c>
      <c r="K62" s="12">
        <f t="shared" ref="K62:O62" si="14">K58+K57+K56+K55+K54</f>
        <v>4372366.1499999994</v>
      </c>
      <c r="L62" s="12">
        <f t="shared" si="14"/>
        <v>0</v>
      </c>
      <c r="M62" s="12">
        <f t="shared" si="14"/>
        <v>3977628.4799999995</v>
      </c>
      <c r="N62" s="12">
        <f t="shared" si="14"/>
        <v>394737.67000000004</v>
      </c>
      <c r="O62" s="12">
        <f t="shared" si="14"/>
        <v>0</v>
      </c>
      <c r="P62" s="14"/>
      <c r="Q62" s="16"/>
    </row>
    <row r="63" spans="1:17" s="19" customFormat="1" ht="47.25" customHeight="1" thickBot="1" x14ac:dyDescent="0.3">
      <c r="A63" s="54" t="s">
        <v>77</v>
      </c>
      <c r="B63" s="55"/>
      <c r="C63" s="55"/>
      <c r="D63" s="55"/>
      <c r="E63" s="55"/>
      <c r="F63" s="55"/>
      <c r="G63" s="55"/>
      <c r="H63" s="55"/>
      <c r="I63" s="55"/>
      <c r="J63" s="56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</v>
      </c>
      <c r="P63" s="17"/>
      <c r="Q63" s="18"/>
    </row>
    <row r="64" spans="1:17" s="82" customFormat="1" ht="66.75" customHeight="1" thickBot="1" x14ac:dyDescent="0.3">
      <c r="A64" s="83" t="s">
        <v>105</v>
      </c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5"/>
    </row>
    <row r="65" spans="1:17" s="19" customFormat="1" ht="107.25" customHeight="1" x14ac:dyDescent="0.25">
      <c r="A65" s="30">
        <v>1</v>
      </c>
      <c r="B65" s="96" t="s">
        <v>32</v>
      </c>
      <c r="C65" s="98">
        <v>4801015084</v>
      </c>
      <c r="D65" s="57" t="s">
        <v>64</v>
      </c>
      <c r="E65" s="58" t="s">
        <v>20</v>
      </c>
      <c r="F65" s="58" t="s">
        <v>23</v>
      </c>
      <c r="G65" s="58" t="s">
        <v>102</v>
      </c>
      <c r="H65" s="59"/>
      <c r="I65" s="60" t="s">
        <v>24</v>
      </c>
      <c r="J65" s="61">
        <v>288287.84000000003</v>
      </c>
      <c r="K65" s="61">
        <f>SUM(L65:O65)</f>
        <v>288287.84000000003</v>
      </c>
      <c r="L65" s="61">
        <v>0</v>
      </c>
      <c r="M65" s="61">
        <v>262261.19</v>
      </c>
      <c r="N65" s="61">
        <v>26026.65</v>
      </c>
      <c r="O65" s="61">
        <v>0</v>
      </c>
      <c r="P65" s="62" t="s">
        <v>65</v>
      </c>
      <c r="Q65" s="63" t="s">
        <v>85</v>
      </c>
    </row>
    <row r="66" spans="1:17" s="19" customFormat="1" ht="107.25" customHeight="1" x14ac:dyDescent="0.25">
      <c r="A66" s="29">
        <v>2</v>
      </c>
      <c r="B66" s="96"/>
      <c r="C66" s="99"/>
      <c r="D66" s="64" t="s">
        <v>66</v>
      </c>
      <c r="E66" s="58" t="s">
        <v>20</v>
      </c>
      <c r="F66" s="58" t="s">
        <v>20</v>
      </c>
      <c r="G66" s="58" t="s">
        <v>102</v>
      </c>
      <c r="H66" s="59"/>
      <c r="I66" s="58" t="s">
        <v>27</v>
      </c>
      <c r="J66" s="61">
        <v>422822.27</v>
      </c>
      <c r="K66" s="61">
        <f>SUM(L66:O66)</f>
        <v>422822.27</v>
      </c>
      <c r="L66" s="61">
        <v>0</v>
      </c>
      <c r="M66" s="61">
        <v>384649.84</v>
      </c>
      <c r="N66" s="61">
        <v>38172.43</v>
      </c>
      <c r="O66" s="61">
        <v>0</v>
      </c>
      <c r="P66" s="62" t="s">
        <v>65</v>
      </c>
      <c r="Q66" s="63" t="s">
        <v>85</v>
      </c>
    </row>
    <row r="67" spans="1:17" s="19" customFormat="1" ht="107.25" customHeight="1" x14ac:dyDescent="0.25">
      <c r="A67" s="29">
        <v>3</v>
      </c>
      <c r="B67" s="96"/>
      <c r="C67" s="99"/>
      <c r="D67" s="64" t="s">
        <v>67</v>
      </c>
      <c r="E67" s="58" t="s">
        <v>20</v>
      </c>
      <c r="F67" s="58" t="s">
        <v>20</v>
      </c>
      <c r="G67" s="58" t="s">
        <v>102</v>
      </c>
      <c r="H67" s="59"/>
      <c r="I67" s="58" t="s">
        <v>27</v>
      </c>
      <c r="J67" s="61">
        <v>576575.80000000005</v>
      </c>
      <c r="K67" s="61">
        <f t="shared" ref="K67:K68" si="15">SUM(L67:O67)</f>
        <v>576575.79999999993</v>
      </c>
      <c r="L67" s="61">
        <v>0</v>
      </c>
      <c r="M67" s="61">
        <v>524522.48</v>
      </c>
      <c r="N67" s="61">
        <v>52053.32</v>
      </c>
      <c r="O67" s="61">
        <v>0</v>
      </c>
      <c r="P67" s="62" t="s">
        <v>65</v>
      </c>
      <c r="Q67" s="63" t="s">
        <v>85</v>
      </c>
    </row>
    <row r="68" spans="1:17" s="19" customFormat="1" ht="107.25" customHeight="1" thickBot="1" x14ac:dyDescent="0.3">
      <c r="A68" s="29">
        <v>4</v>
      </c>
      <c r="B68" s="96"/>
      <c r="C68" s="99"/>
      <c r="D68" s="58" t="s">
        <v>68</v>
      </c>
      <c r="E68" s="58" t="s">
        <v>20</v>
      </c>
      <c r="F68" s="58" t="s">
        <v>20</v>
      </c>
      <c r="G68" s="58" t="s">
        <v>102</v>
      </c>
      <c r="H68" s="59"/>
      <c r="I68" s="58" t="s">
        <v>27</v>
      </c>
      <c r="J68" s="61">
        <v>2632428.85</v>
      </c>
      <c r="K68" s="61">
        <f t="shared" si="15"/>
        <v>2632428.85</v>
      </c>
      <c r="L68" s="61">
        <v>0</v>
      </c>
      <c r="M68" s="61">
        <v>2394772.9</v>
      </c>
      <c r="N68" s="61">
        <v>237655.95</v>
      </c>
      <c r="O68" s="61">
        <v>0</v>
      </c>
      <c r="P68" s="62" t="s">
        <v>65</v>
      </c>
      <c r="Q68" s="63" t="s">
        <v>85</v>
      </c>
    </row>
    <row r="69" spans="1:17" s="22" customFormat="1" ht="32.25" customHeight="1" thickBot="1" x14ac:dyDescent="0.35">
      <c r="A69" s="86" t="s">
        <v>113</v>
      </c>
      <c r="B69" s="87"/>
      <c r="C69" s="28"/>
      <c r="D69" s="28"/>
      <c r="E69" s="21"/>
      <c r="F69" s="21"/>
      <c r="G69" s="21"/>
      <c r="H69" s="21"/>
      <c r="I69" s="21"/>
      <c r="J69" s="23">
        <f>SUM(J65:J68)</f>
        <v>3920114.7600000002</v>
      </c>
      <c r="K69" s="23">
        <f t="shared" ref="J69:O69" si="16">SUM(K65:K68)</f>
        <v>3920114.7600000002</v>
      </c>
      <c r="L69" s="23">
        <f t="shared" si="16"/>
        <v>0</v>
      </c>
      <c r="M69" s="23">
        <f t="shared" si="16"/>
        <v>3566206.41</v>
      </c>
      <c r="N69" s="23">
        <f t="shared" si="16"/>
        <v>353908.35</v>
      </c>
      <c r="O69" s="23">
        <f t="shared" si="16"/>
        <v>0</v>
      </c>
      <c r="P69" s="27"/>
      <c r="Q69" s="24"/>
    </row>
    <row r="70" spans="1:17" s="19" customFormat="1" ht="47.25" customHeight="1" x14ac:dyDescent="0.25">
      <c r="A70" s="91" t="s">
        <v>114</v>
      </c>
      <c r="B70" s="92"/>
      <c r="C70" s="92"/>
      <c r="D70" s="92"/>
      <c r="E70" s="31"/>
      <c r="F70" s="31"/>
      <c r="G70" s="31"/>
      <c r="H70" s="32"/>
      <c r="I70" s="32"/>
      <c r="J70" s="33">
        <f>SUM(J69)</f>
        <v>3920114.7600000002</v>
      </c>
      <c r="K70" s="33">
        <f>K71+K72+K73</f>
        <v>3920114.76</v>
      </c>
      <c r="L70" s="33">
        <f>SUM(L69)</f>
        <v>0</v>
      </c>
      <c r="M70" s="33">
        <f>SUM(M69)</f>
        <v>3566206.41</v>
      </c>
      <c r="N70" s="33">
        <f>SUM(N69)</f>
        <v>353908.35</v>
      </c>
      <c r="O70" s="33">
        <f>SUM(O69)</f>
        <v>0</v>
      </c>
      <c r="P70" s="34"/>
      <c r="Q70" s="35"/>
    </row>
    <row r="71" spans="1:17" s="19" customFormat="1" ht="47.25" customHeight="1" x14ac:dyDescent="0.25">
      <c r="A71" s="7" t="s">
        <v>79</v>
      </c>
      <c r="B71" s="8"/>
      <c r="C71" s="52"/>
      <c r="D71" s="8"/>
      <c r="E71" s="8"/>
      <c r="F71" s="8"/>
      <c r="G71" s="8"/>
      <c r="H71" s="8"/>
      <c r="I71" s="8"/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3"/>
      <c r="Q71" s="15"/>
    </row>
    <row r="72" spans="1:17" s="19" customFormat="1" ht="47.25" customHeight="1" x14ac:dyDescent="0.25">
      <c r="A72" s="9" t="s">
        <v>80</v>
      </c>
      <c r="B72" s="10"/>
      <c r="C72" s="53"/>
      <c r="D72" s="10"/>
      <c r="E72" s="10"/>
      <c r="F72" s="10"/>
      <c r="G72" s="10"/>
      <c r="H72" s="10"/>
      <c r="I72" s="10"/>
      <c r="J72" s="12">
        <f>J68+J67+J66+J65</f>
        <v>3920114.7600000002</v>
      </c>
      <c r="K72" s="12">
        <f t="shared" ref="K72:O72" si="17">K68+K67+K66+K65</f>
        <v>3920114.76</v>
      </c>
      <c r="L72" s="12">
        <f t="shared" si="17"/>
        <v>0</v>
      </c>
      <c r="M72" s="12">
        <f t="shared" si="17"/>
        <v>3566206.4099999997</v>
      </c>
      <c r="N72" s="12">
        <f t="shared" si="17"/>
        <v>353908.35000000003</v>
      </c>
      <c r="O72" s="12">
        <f t="shared" si="17"/>
        <v>0</v>
      </c>
      <c r="P72" s="14"/>
      <c r="Q72" s="16"/>
    </row>
    <row r="73" spans="1:17" s="19" customFormat="1" ht="47.25" customHeight="1" thickBot="1" x14ac:dyDescent="0.3">
      <c r="A73" s="54" t="s">
        <v>76</v>
      </c>
      <c r="B73" s="55"/>
      <c r="C73" s="55"/>
      <c r="D73" s="55"/>
      <c r="E73" s="55"/>
      <c r="F73" s="55"/>
      <c r="G73" s="55"/>
      <c r="H73" s="55"/>
      <c r="I73" s="55"/>
      <c r="J73" s="56">
        <v>0</v>
      </c>
      <c r="K73" s="56">
        <v>0</v>
      </c>
      <c r="L73" s="56">
        <v>0</v>
      </c>
      <c r="M73" s="56">
        <v>0</v>
      </c>
      <c r="N73" s="56">
        <v>0</v>
      </c>
      <c r="O73" s="56">
        <v>0</v>
      </c>
      <c r="P73" s="17"/>
      <c r="Q73" s="18"/>
    </row>
    <row r="74" spans="1:17" s="82" customFormat="1" ht="66.75" customHeight="1" thickBot="1" x14ac:dyDescent="0.3">
      <c r="A74" s="83" t="s">
        <v>106</v>
      </c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5"/>
    </row>
    <row r="75" spans="1:17" s="19" customFormat="1" ht="108" customHeight="1" thickBot="1" x14ac:dyDescent="0.3">
      <c r="A75" s="29">
        <v>1</v>
      </c>
      <c r="B75" s="50"/>
      <c r="C75" s="50"/>
      <c r="D75" s="50"/>
      <c r="E75" s="50"/>
      <c r="F75" s="50"/>
      <c r="G75" s="50"/>
      <c r="H75" s="50"/>
      <c r="I75" s="50"/>
      <c r="J75" s="45"/>
      <c r="K75" s="45"/>
      <c r="L75" s="45"/>
      <c r="M75" s="45"/>
      <c r="N75" s="45"/>
      <c r="O75" s="45"/>
      <c r="P75" s="50"/>
      <c r="Q75" s="51"/>
    </row>
    <row r="76" spans="1:17" s="22" customFormat="1" ht="32.25" customHeight="1" thickBot="1" x14ac:dyDescent="0.35">
      <c r="A76" s="86" t="s">
        <v>91</v>
      </c>
      <c r="B76" s="87"/>
      <c r="C76" s="28"/>
      <c r="D76" s="28"/>
      <c r="E76" s="21"/>
      <c r="F76" s="21"/>
      <c r="G76" s="21"/>
      <c r="H76" s="21"/>
      <c r="I76" s="21"/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7"/>
      <c r="Q76" s="24"/>
    </row>
    <row r="77" spans="1:17" s="19" customFormat="1" ht="47.25" customHeight="1" x14ac:dyDescent="0.25">
      <c r="A77" s="91" t="s">
        <v>92</v>
      </c>
      <c r="B77" s="92"/>
      <c r="C77" s="92"/>
      <c r="D77" s="92"/>
      <c r="E77" s="31"/>
      <c r="F77" s="31"/>
      <c r="G77" s="31"/>
      <c r="H77" s="32"/>
      <c r="I77" s="32"/>
      <c r="J77" s="33">
        <f>J76</f>
        <v>0</v>
      </c>
      <c r="K77" s="33">
        <f>SUM(K78:K80)</f>
        <v>0</v>
      </c>
      <c r="L77" s="33">
        <f>L76</f>
        <v>0</v>
      </c>
      <c r="M77" s="33">
        <f>M76</f>
        <v>0</v>
      </c>
      <c r="N77" s="33">
        <f>N76</f>
        <v>0</v>
      </c>
      <c r="O77" s="33">
        <f>O76</f>
        <v>0</v>
      </c>
      <c r="P77" s="34"/>
      <c r="Q77" s="35"/>
    </row>
    <row r="78" spans="1:17" s="19" customFormat="1" ht="47.25" customHeight="1" x14ac:dyDescent="0.25">
      <c r="A78" s="7" t="s">
        <v>75</v>
      </c>
      <c r="B78" s="8"/>
      <c r="C78" s="52"/>
      <c r="D78" s="8"/>
      <c r="E78" s="8"/>
      <c r="F78" s="8"/>
      <c r="G78" s="8"/>
      <c r="H78" s="8"/>
      <c r="I78" s="8"/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3"/>
      <c r="Q78" s="15"/>
    </row>
    <row r="79" spans="1:17" s="19" customFormat="1" ht="47.25" customHeight="1" x14ac:dyDescent="0.25">
      <c r="A79" s="9" t="s">
        <v>93</v>
      </c>
      <c r="B79" s="10"/>
      <c r="C79" s="53"/>
      <c r="D79" s="10"/>
      <c r="E79" s="10"/>
      <c r="F79" s="10"/>
      <c r="G79" s="10"/>
      <c r="H79" s="10"/>
      <c r="I79" s="10"/>
      <c r="J79" s="12">
        <f t="shared" ref="J79:O79" si="18">J74</f>
        <v>0</v>
      </c>
      <c r="K79" s="12">
        <f t="shared" si="18"/>
        <v>0</v>
      </c>
      <c r="L79" s="12">
        <f t="shared" si="18"/>
        <v>0</v>
      </c>
      <c r="M79" s="12">
        <f t="shared" si="18"/>
        <v>0</v>
      </c>
      <c r="N79" s="12">
        <f t="shared" si="18"/>
        <v>0</v>
      </c>
      <c r="O79" s="12">
        <f t="shared" si="18"/>
        <v>0</v>
      </c>
      <c r="P79" s="14"/>
      <c r="Q79" s="16"/>
    </row>
    <row r="80" spans="1:17" s="19" customFormat="1" ht="47.25" customHeight="1" thickBot="1" x14ac:dyDescent="0.3">
      <c r="A80" s="54" t="s">
        <v>94</v>
      </c>
      <c r="B80" s="55"/>
      <c r="C80" s="55"/>
      <c r="D80" s="55"/>
      <c r="E80" s="55"/>
      <c r="F80" s="55"/>
      <c r="G80" s="55"/>
      <c r="H80" s="55"/>
      <c r="I80" s="55"/>
      <c r="J80" s="56">
        <v>0</v>
      </c>
      <c r="K80" s="56">
        <v>0</v>
      </c>
      <c r="L80" s="56">
        <v>0</v>
      </c>
      <c r="M80" s="56">
        <v>0</v>
      </c>
      <c r="N80" s="56">
        <v>0</v>
      </c>
      <c r="O80" s="56">
        <v>0</v>
      </c>
      <c r="P80" s="17"/>
      <c r="Q80" s="18"/>
    </row>
    <row r="81" spans="1:17" s="82" customFormat="1" ht="66.75" customHeight="1" thickBot="1" x14ac:dyDescent="0.3">
      <c r="A81" s="83" t="s">
        <v>107</v>
      </c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5"/>
    </row>
    <row r="82" spans="1:17" s="19" customFormat="1" ht="108" customHeight="1" thickBot="1" x14ac:dyDescent="0.3">
      <c r="A82" s="29">
        <v>1</v>
      </c>
      <c r="B82" s="75"/>
      <c r="C82" s="75"/>
      <c r="D82" s="75"/>
      <c r="E82" s="75"/>
      <c r="F82" s="75"/>
      <c r="G82" s="75"/>
      <c r="H82" s="75"/>
      <c r="I82" s="75"/>
      <c r="J82" s="45"/>
      <c r="K82" s="45"/>
      <c r="L82" s="45"/>
      <c r="M82" s="45"/>
      <c r="N82" s="45"/>
      <c r="O82" s="45"/>
      <c r="P82" s="75"/>
      <c r="Q82" s="51"/>
    </row>
    <row r="83" spans="1:17" s="22" customFormat="1" ht="32.25" customHeight="1" thickBot="1" x14ac:dyDescent="0.35">
      <c r="A83" s="86" t="s">
        <v>91</v>
      </c>
      <c r="B83" s="87"/>
      <c r="C83" s="28"/>
      <c r="D83" s="28"/>
      <c r="E83" s="21"/>
      <c r="F83" s="21"/>
      <c r="G83" s="21"/>
      <c r="H83" s="21"/>
      <c r="I83" s="21"/>
      <c r="J83" s="23">
        <f t="shared" ref="J83:O83" si="19">J82</f>
        <v>0</v>
      </c>
      <c r="K83" s="23">
        <f t="shared" si="19"/>
        <v>0</v>
      </c>
      <c r="L83" s="23">
        <f t="shared" si="19"/>
        <v>0</v>
      </c>
      <c r="M83" s="23">
        <f t="shared" si="19"/>
        <v>0</v>
      </c>
      <c r="N83" s="23">
        <f t="shared" si="19"/>
        <v>0</v>
      </c>
      <c r="O83" s="23">
        <f t="shared" si="19"/>
        <v>0</v>
      </c>
      <c r="P83" s="27"/>
      <c r="Q83" s="24"/>
    </row>
    <row r="84" spans="1:17" s="19" customFormat="1" ht="47.25" customHeight="1" x14ac:dyDescent="0.25">
      <c r="A84" s="91" t="s">
        <v>95</v>
      </c>
      <c r="B84" s="92"/>
      <c r="C84" s="92"/>
      <c r="D84" s="92"/>
      <c r="E84" s="31"/>
      <c r="F84" s="31"/>
      <c r="G84" s="31"/>
      <c r="H84" s="32"/>
      <c r="I84" s="32"/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4"/>
      <c r="Q84" s="35"/>
    </row>
    <row r="85" spans="1:17" s="19" customFormat="1" ht="47.25" customHeight="1" x14ac:dyDescent="0.25">
      <c r="A85" s="7" t="s">
        <v>75</v>
      </c>
      <c r="B85" s="8"/>
      <c r="C85" s="52"/>
      <c r="D85" s="8"/>
      <c r="E85" s="8"/>
      <c r="F85" s="8"/>
      <c r="G85" s="8"/>
      <c r="H85" s="8"/>
      <c r="I85" s="8"/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3"/>
      <c r="Q85" s="15"/>
    </row>
    <row r="86" spans="1:17" s="19" customFormat="1" ht="47.25" customHeight="1" x14ac:dyDescent="0.25">
      <c r="A86" s="9" t="s">
        <v>93</v>
      </c>
      <c r="B86" s="10"/>
      <c r="C86" s="53"/>
      <c r="D86" s="10"/>
      <c r="E86" s="10"/>
      <c r="F86" s="10"/>
      <c r="G86" s="10"/>
      <c r="H86" s="10"/>
      <c r="I86" s="10"/>
      <c r="J86" s="12">
        <f t="shared" ref="J86:O86" si="20">J81</f>
        <v>0</v>
      </c>
      <c r="K86" s="12">
        <f t="shared" si="20"/>
        <v>0</v>
      </c>
      <c r="L86" s="12">
        <f t="shared" si="20"/>
        <v>0</v>
      </c>
      <c r="M86" s="12">
        <f t="shared" si="20"/>
        <v>0</v>
      </c>
      <c r="N86" s="12">
        <f t="shared" si="20"/>
        <v>0</v>
      </c>
      <c r="O86" s="12">
        <f t="shared" si="20"/>
        <v>0</v>
      </c>
      <c r="P86" s="14"/>
      <c r="Q86" s="16"/>
    </row>
    <row r="87" spans="1:17" s="19" customFormat="1" ht="47.25" customHeight="1" thickBot="1" x14ac:dyDescent="0.3">
      <c r="A87" s="54" t="s">
        <v>96</v>
      </c>
      <c r="B87" s="55"/>
      <c r="C87" s="55"/>
      <c r="D87" s="55"/>
      <c r="E87" s="55"/>
      <c r="F87" s="55"/>
      <c r="G87" s="55"/>
      <c r="H87" s="55"/>
      <c r="I87" s="55"/>
      <c r="J87" s="56">
        <v>0</v>
      </c>
      <c r="K87" s="56">
        <v>0</v>
      </c>
      <c r="L87" s="56">
        <v>0</v>
      </c>
      <c r="M87" s="56">
        <v>0</v>
      </c>
      <c r="N87" s="56">
        <v>0</v>
      </c>
      <c r="O87" s="56">
        <v>0</v>
      </c>
      <c r="P87" s="17"/>
      <c r="Q87" s="18"/>
    </row>
    <row r="88" spans="1:17" s="82" customFormat="1" ht="66.75" customHeight="1" thickBot="1" x14ac:dyDescent="0.3">
      <c r="A88" s="83" t="s">
        <v>108</v>
      </c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5"/>
    </row>
    <row r="89" spans="1:17" s="19" customFormat="1" ht="108" customHeight="1" thickBot="1" x14ac:dyDescent="0.3">
      <c r="A89" s="29">
        <v>1</v>
      </c>
      <c r="B89" s="75"/>
      <c r="C89" s="75"/>
      <c r="D89" s="75"/>
      <c r="E89" s="75"/>
      <c r="F89" s="75"/>
      <c r="G89" s="75"/>
      <c r="H89" s="75"/>
      <c r="I89" s="75"/>
      <c r="J89" s="45"/>
      <c r="K89" s="45"/>
      <c r="L89" s="45"/>
      <c r="M89" s="45"/>
      <c r="N89" s="45"/>
      <c r="O89" s="45"/>
      <c r="P89" s="75"/>
      <c r="Q89" s="51"/>
    </row>
    <row r="90" spans="1:17" s="22" customFormat="1" ht="32.25" customHeight="1" thickBot="1" x14ac:dyDescent="0.35">
      <c r="A90" s="86" t="s">
        <v>91</v>
      </c>
      <c r="B90" s="87"/>
      <c r="C90" s="28"/>
      <c r="D90" s="28"/>
      <c r="E90" s="21"/>
      <c r="F90" s="21"/>
      <c r="G90" s="21"/>
      <c r="H90" s="21"/>
      <c r="I90" s="21"/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7"/>
      <c r="Q90" s="24"/>
    </row>
    <row r="91" spans="1:17" s="19" customFormat="1" ht="47.25" customHeight="1" x14ac:dyDescent="0.25">
      <c r="A91" s="91" t="s">
        <v>97</v>
      </c>
      <c r="B91" s="92"/>
      <c r="C91" s="92"/>
      <c r="D91" s="92"/>
      <c r="E91" s="31"/>
      <c r="F91" s="31"/>
      <c r="G91" s="31"/>
      <c r="H91" s="32"/>
      <c r="I91" s="32"/>
      <c r="J91" s="33">
        <f>J90</f>
        <v>0</v>
      </c>
      <c r="K91" s="33">
        <f>SUM(K92:K94)</f>
        <v>0</v>
      </c>
      <c r="L91" s="33">
        <f>L90</f>
        <v>0</v>
      </c>
      <c r="M91" s="33">
        <f>M90</f>
        <v>0</v>
      </c>
      <c r="N91" s="33">
        <f>N90</f>
        <v>0</v>
      </c>
      <c r="O91" s="33">
        <f>O90</f>
        <v>0</v>
      </c>
      <c r="P91" s="34"/>
      <c r="Q91" s="35"/>
    </row>
    <row r="92" spans="1:17" s="19" customFormat="1" ht="47.25" customHeight="1" x14ac:dyDescent="0.25">
      <c r="A92" s="7" t="s">
        <v>75</v>
      </c>
      <c r="B92" s="8"/>
      <c r="C92" s="52"/>
      <c r="D92" s="8"/>
      <c r="E92" s="8"/>
      <c r="F92" s="8"/>
      <c r="G92" s="8"/>
      <c r="H92" s="8"/>
      <c r="I92" s="8"/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3"/>
      <c r="Q92" s="15"/>
    </row>
    <row r="93" spans="1:17" s="19" customFormat="1" ht="47.25" customHeight="1" x14ac:dyDescent="0.25">
      <c r="A93" s="9" t="s">
        <v>93</v>
      </c>
      <c r="B93" s="10"/>
      <c r="C93" s="53"/>
      <c r="D93" s="10"/>
      <c r="E93" s="10"/>
      <c r="F93" s="10"/>
      <c r="G93" s="10"/>
      <c r="H93" s="10"/>
      <c r="I93" s="10"/>
      <c r="J93" s="12">
        <f t="shared" ref="J93:O93" si="21">J88</f>
        <v>0</v>
      </c>
      <c r="K93" s="12">
        <f t="shared" si="21"/>
        <v>0</v>
      </c>
      <c r="L93" s="12">
        <f t="shared" si="21"/>
        <v>0</v>
      </c>
      <c r="M93" s="12">
        <f t="shared" si="21"/>
        <v>0</v>
      </c>
      <c r="N93" s="12">
        <f t="shared" si="21"/>
        <v>0</v>
      </c>
      <c r="O93" s="12">
        <f t="shared" si="21"/>
        <v>0</v>
      </c>
      <c r="P93" s="14"/>
      <c r="Q93" s="16"/>
    </row>
    <row r="94" spans="1:17" s="19" customFormat="1" ht="47.25" customHeight="1" thickBot="1" x14ac:dyDescent="0.3">
      <c r="A94" s="54" t="s">
        <v>94</v>
      </c>
      <c r="B94" s="55"/>
      <c r="C94" s="55"/>
      <c r="D94" s="55"/>
      <c r="E94" s="55"/>
      <c r="F94" s="55"/>
      <c r="G94" s="55"/>
      <c r="H94" s="55"/>
      <c r="I94" s="55"/>
      <c r="J94" s="56">
        <v>0</v>
      </c>
      <c r="K94" s="56">
        <v>0</v>
      </c>
      <c r="L94" s="56">
        <v>0</v>
      </c>
      <c r="M94" s="56">
        <v>0</v>
      </c>
      <c r="N94" s="56">
        <v>0</v>
      </c>
      <c r="O94" s="56">
        <v>0</v>
      </c>
      <c r="P94" s="17"/>
      <c r="Q94" s="18"/>
    </row>
    <row r="95" spans="1:17" s="82" customFormat="1" ht="66.75" customHeight="1" thickBot="1" x14ac:dyDescent="0.3">
      <c r="A95" s="83" t="s">
        <v>109</v>
      </c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5"/>
    </row>
    <row r="96" spans="1:17" s="19" customFormat="1" ht="108" customHeight="1" thickBot="1" x14ac:dyDescent="0.3">
      <c r="A96" s="29">
        <v>1</v>
      </c>
      <c r="B96" s="75"/>
      <c r="C96" s="75"/>
      <c r="D96" s="75"/>
      <c r="E96" s="75"/>
      <c r="F96" s="75"/>
      <c r="G96" s="75"/>
      <c r="H96" s="75"/>
      <c r="I96" s="75"/>
      <c r="J96" s="45"/>
      <c r="K96" s="45"/>
      <c r="L96" s="45"/>
      <c r="M96" s="45"/>
      <c r="N96" s="45"/>
      <c r="O96" s="45"/>
      <c r="P96" s="75"/>
      <c r="Q96" s="51"/>
    </row>
    <row r="97" spans="1:17" s="22" customFormat="1" ht="32.25" customHeight="1" thickBot="1" x14ac:dyDescent="0.35">
      <c r="A97" s="86" t="s">
        <v>91</v>
      </c>
      <c r="B97" s="87"/>
      <c r="C97" s="28"/>
      <c r="D97" s="28"/>
      <c r="E97" s="21"/>
      <c r="F97" s="21"/>
      <c r="G97" s="21"/>
      <c r="H97" s="21"/>
      <c r="I97" s="21"/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  <c r="P97" s="27"/>
      <c r="Q97" s="24"/>
    </row>
    <row r="98" spans="1:17" s="19" customFormat="1" ht="47.25" customHeight="1" x14ac:dyDescent="0.25">
      <c r="A98" s="91" t="s">
        <v>97</v>
      </c>
      <c r="B98" s="92"/>
      <c r="C98" s="92"/>
      <c r="D98" s="92"/>
      <c r="E98" s="31"/>
      <c r="F98" s="31"/>
      <c r="G98" s="31"/>
      <c r="H98" s="32"/>
      <c r="I98" s="32"/>
      <c r="J98" s="33">
        <f>J97</f>
        <v>0</v>
      </c>
      <c r="K98" s="33">
        <f>SUM(K99:K101)</f>
        <v>0</v>
      </c>
      <c r="L98" s="33">
        <f>L97</f>
        <v>0</v>
      </c>
      <c r="M98" s="33">
        <f>M97</f>
        <v>0</v>
      </c>
      <c r="N98" s="33">
        <f>N97</f>
        <v>0</v>
      </c>
      <c r="O98" s="33">
        <f>O97</f>
        <v>0</v>
      </c>
      <c r="P98" s="34"/>
      <c r="Q98" s="35"/>
    </row>
    <row r="99" spans="1:17" s="19" customFormat="1" ht="47.25" customHeight="1" x14ac:dyDescent="0.25">
      <c r="A99" s="7" t="s">
        <v>75</v>
      </c>
      <c r="B99" s="8"/>
      <c r="C99" s="52"/>
      <c r="D99" s="8"/>
      <c r="E99" s="8"/>
      <c r="F99" s="8"/>
      <c r="G99" s="8"/>
      <c r="H99" s="8"/>
      <c r="I99" s="8"/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3"/>
      <c r="Q99" s="15"/>
    </row>
    <row r="100" spans="1:17" s="19" customFormat="1" ht="47.25" customHeight="1" x14ac:dyDescent="0.25">
      <c r="A100" s="9" t="s">
        <v>93</v>
      </c>
      <c r="B100" s="10"/>
      <c r="C100" s="53"/>
      <c r="D100" s="10"/>
      <c r="E100" s="10"/>
      <c r="F100" s="10"/>
      <c r="G100" s="10"/>
      <c r="H100" s="10"/>
      <c r="I100" s="10"/>
      <c r="J100" s="12">
        <f t="shared" ref="J100:O100" si="22">J95</f>
        <v>0</v>
      </c>
      <c r="K100" s="12">
        <f t="shared" si="22"/>
        <v>0</v>
      </c>
      <c r="L100" s="12">
        <f t="shared" si="22"/>
        <v>0</v>
      </c>
      <c r="M100" s="12">
        <f t="shared" si="22"/>
        <v>0</v>
      </c>
      <c r="N100" s="12">
        <f t="shared" si="22"/>
        <v>0</v>
      </c>
      <c r="O100" s="12">
        <f t="shared" si="22"/>
        <v>0</v>
      </c>
      <c r="P100" s="14"/>
      <c r="Q100" s="16"/>
    </row>
    <row r="101" spans="1:17" s="19" customFormat="1" ht="47.25" customHeight="1" thickBot="1" x14ac:dyDescent="0.3">
      <c r="A101" s="54" t="s">
        <v>94</v>
      </c>
      <c r="B101" s="55"/>
      <c r="C101" s="55"/>
      <c r="D101" s="55"/>
      <c r="E101" s="55"/>
      <c r="F101" s="55"/>
      <c r="G101" s="55"/>
      <c r="H101" s="55"/>
      <c r="I101" s="55"/>
      <c r="J101" s="56">
        <v>0</v>
      </c>
      <c r="K101" s="56">
        <v>0</v>
      </c>
      <c r="L101" s="56">
        <v>0</v>
      </c>
      <c r="M101" s="56">
        <v>0</v>
      </c>
      <c r="N101" s="56">
        <v>0</v>
      </c>
      <c r="O101" s="56">
        <v>0</v>
      </c>
      <c r="P101" s="17"/>
      <c r="Q101" s="18"/>
    </row>
    <row r="102" spans="1:17" s="82" customFormat="1" ht="66.75" customHeight="1" thickBot="1" x14ac:dyDescent="0.3">
      <c r="A102" s="83" t="s">
        <v>110</v>
      </c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5"/>
    </row>
    <row r="103" spans="1:17" s="19" customFormat="1" ht="108" customHeight="1" thickBot="1" x14ac:dyDescent="0.3">
      <c r="A103" s="29">
        <v>1</v>
      </c>
      <c r="B103" s="75"/>
      <c r="C103" s="75"/>
      <c r="D103" s="75"/>
      <c r="E103" s="75"/>
      <c r="F103" s="75"/>
      <c r="G103" s="75"/>
      <c r="H103" s="75"/>
      <c r="I103" s="75"/>
      <c r="J103" s="45"/>
      <c r="K103" s="45"/>
      <c r="L103" s="45"/>
      <c r="M103" s="45"/>
      <c r="N103" s="45"/>
      <c r="O103" s="45"/>
      <c r="P103" s="75"/>
      <c r="Q103" s="51"/>
    </row>
    <row r="104" spans="1:17" s="22" customFormat="1" ht="32.25" customHeight="1" thickBot="1" x14ac:dyDescent="0.35">
      <c r="A104" s="86" t="s">
        <v>91</v>
      </c>
      <c r="B104" s="87"/>
      <c r="C104" s="28"/>
      <c r="D104" s="28"/>
      <c r="E104" s="21"/>
      <c r="F104" s="21"/>
      <c r="G104" s="21"/>
      <c r="H104" s="21"/>
      <c r="I104" s="21"/>
      <c r="J104" s="23">
        <f t="shared" ref="J104:O104" si="23">J103</f>
        <v>0</v>
      </c>
      <c r="K104" s="23">
        <f t="shared" si="23"/>
        <v>0</v>
      </c>
      <c r="L104" s="23">
        <f t="shared" si="23"/>
        <v>0</v>
      </c>
      <c r="M104" s="23">
        <f t="shared" si="23"/>
        <v>0</v>
      </c>
      <c r="N104" s="23">
        <f t="shared" si="23"/>
        <v>0</v>
      </c>
      <c r="O104" s="23">
        <f t="shared" si="23"/>
        <v>0</v>
      </c>
      <c r="P104" s="27"/>
      <c r="Q104" s="24"/>
    </row>
    <row r="105" spans="1:17" s="19" customFormat="1" ht="47.25" customHeight="1" x14ac:dyDescent="0.25">
      <c r="A105" s="91" t="s">
        <v>95</v>
      </c>
      <c r="B105" s="92"/>
      <c r="C105" s="92"/>
      <c r="D105" s="92"/>
      <c r="E105" s="31"/>
      <c r="F105" s="31"/>
      <c r="G105" s="31"/>
      <c r="H105" s="32"/>
      <c r="I105" s="32"/>
      <c r="J105" s="33">
        <f>J104</f>
        <v>0</v>
      </c>
      <c r="K105" s="33">
        <f>SUM(K106:K108)</f>
        <v>0</v>
      </c>
      <c r="L105" s="33">
        <f>L104</f>
        <v>0</v>
      </c>
      <c r="M105" s="33">
        <f>M104</f>
        <v>0</v>
      </c>
      <c r="N105" s="33">
        <f>N104</f>
        <v>0</v>
      </c>
      <c r="O105" s="33">
        <f>O104</f>
        <v>0</v>
      </c>
      <c r="P105" s="34"/>
      <c r="Q105" s="35"/>
    </row>
    <row r="106" spans="1:17" s="19" customFormat="1" ht="47.25" customHeight="1" x14ac:dyDescent="0.25">
      <c r="A106" s="7" t="s">
        <v>75</v>
      </c>
      <c r="B106" s="8"/>
      <c r="C106" s="52"/>
      <c r="D106" s="8"/>
      <c r="E106" s="8"/>
      <c r="F106" s="8"/>
      <c r="G106" s="8"/>
      <c r="H106" s="8"/>
      <c r="I106" s="8"/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3"/>
      <c r="Q106" s="15"/>
    </row>
    <row r="107" spans="1:17" s="19" customFormat="1" ht="47.25" customHeight="1" x14ac:dyDescent="0.25">
      <c r="A107" s="9" t="s">
        <v>93</v>
      </c>
      <c r="B107" s="10"/>
      <c r="C107" s="53"/>
      <c r="D107" s="10"/>
      <c r="E107" s="10"/>
      <c r="F107" s="10"/>
      <c r="G107" s="10"/>
      <c r="H107" s="10"/>
      <c r="I107" s="10"/>
      <c r="J107" s="12">
        <f t="shared" ref="J107:O108" si="24">J102</f>
        <v>0</v>
      </c>
      <c r="K107" s="12">
        <f t="shared" si="24"/>
        <v>0</v>
      </c>
      <c r="L107" s="12">
        <f t="shared" si="24"/>
        <v>0</v>
      </c>
      <c r="M107" s="12">
        <f t="shared" si="24"/>
        <v>0</v>
      </c>
      <c r="N107" s="12">
        <f t="shared" si="24"/>
        <v>0</v>
      </c>
      <c r="O107" s="12">
        <f t="shared" si="24"/>
        <v>0</v>
      </c>
      <c r="P107" s="14"/>
      <c r="Q107" s="16"/>
    </row>
    <row r="108" spans="1:17" s="19" customFormat="1" ht="47.25" customHeight="1" thickBot="1" x14ac:dyDescent="0.3">
      <c r="A108" s="54" t="s">
        <v>96</v>
      </c>
      <c r="B108" s="55"/>
      <c r="C108" s="55"/>
      <c r="D108" s="55"/>
      <c r="E108" s="55"/>
      <c r="F108" s="55"/>
      <c r="G108" s="55"/>
      <c r="H108" s="55"/>
      <c r="I108" s="55"/>
      <c r="J108" s="56">
        <f t="shared" si="24"/>
        <v>0</v>
      </c>
      <c r="K108" s="56">
        <f t="shared" si="24"/>
        <v>0</v>
      </c>
      <c r="L108" s="56">
        <f t="shared" si="24"/>
        <v>0</v>
      </c>
      <c r="M108" s="56">
        <f t="shared" si="24"/>
        <v>0</v>
      </c>
      <c r="N108" s="56">
        <f t="shared" si="24"/>
        <v>0</v>
      </c>
      <c r="O108" s="56">
        <f t="shared" si="24"/>
        <v>0</v>
      </c>
      <c r="P108" s="17"/>
      <c r="Q108" s="18"/>
    </row>
    <row r="109" spans="1:17" s="20" customFormat="1" ht="60" customHeight="1" thickBot="1" x14ac:dyDescent="0.3">
      <c r="A109" s="83" t="s">
        <v>111</v>
      </c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5"/>
    </row>
    <row r="110" spans="1:17" s="19" customFormat="1" ht="108" customHeight="1" thickBot="1" x14ac:dyDescent="0.3">
      <c r="A110" s="29">
        <v>1</v>
      </c>
      <c r="B110" s="75"/>
      <c r="C110" s="75"/>
      <c r="D110" s="75"/>
      <c r="E110" s="75"/>
      <c r="F110" s="75"/>
      <c r="G110" s="75"/>
      <c r="H110" s="75"/>
      <c r="I110" s="75"/>
      <c r="J110" s="45"/>
      <c r="K110" s="45"/>
      <c r="L110" s="45"/>
      <c r="M110" s="45"/>
      <c r="N110" s="45"/>
      <c r="O110" s="45"/>
      <c r="P110" s="75"/>
      <c r="Q110" s="51"/>
    </row>
    <row r="111" spans="1:17" s="22" customFormat="1" ht="32.25" customHeight="1" thickBot="1" x14ac:dyDescent="0.35">
      <c r="A111" s="86" t="s">
        <v>91</v>
      </c>
      <c r="B111" s="87"/>
      <c r="C111" s="28"/>
      <c r="D111" s="28"/>
      <c r="E111" s="21"/>
      <c r="F111" s="21"/>
      <c r="G111" s="21"/>
      <c r="H111" s="21"/>
      <c r="I111" s="21"/>
      <c r="J111" s="23">
        <f t="shared" ref="J111:O111" si="25">J110</f>
        <v>0</v>
      </c>
      <c r="K111" s="23">
        <f t="shared" si="25"/>
        <v>0</v>
      </c>
      <c r="L111" s="23">
        <f t="shared" si="25"/>
        <v>0</v>
      </c>
      <c r="M111" s="23">
        <f t="shared" si="25"/>
        <v>0</v>
      </c>
      <c r="N111" s="23">
        <f t="shared" si="25"/>
        <v>0</v>
      </c>
      <c r="O111" s="23">
        <f t="shared" si="25"/>
        <v>0</v>
      </c>
      <c r="P111" s="27"/>
      <c r="Q111" s="24"/>
    </row>
    <row r="112" spans="1:17" s="19" customFormat="1" ht="47.25" customHeight="1" x14ac:dyDescent="0.25">
      <c r="A112" s="91" t="s">
        <v>95</v>
      </c>
      <c r="B112" s="92"/>
      <c r="C112" s="92"/>
      <c r="D112" s="92"/>
      <c r="E112" s="31"/>
      <c r="F112" s="31"/>
      <c r="G112" s="31"/>
      <c r="H112" s="32"/>
      <c r="I112" s="32"/>
      <c r="J112" s="33">
        <f>J111</f>
        <v>0</v>
      </c>
      <c r="K112" s="33">
        <f>SUM(K113:K115)</f>
        <v>0</v>
      </c>
      <c r="L112" s="33">
        <f>L111</f>
        <v>0</v>
      </c>
      <c r="M112" s="33">
        <f>M111</f>
        <v>0</v>
      </c>
      <c r="N112" s="33">
        <f>N111</f>
        <v>0</v>
      </c>
      <c r="O112" s="33">
        <f>O111</f>
        <v>0</v>
      </c>
      <c r="P112" s="34"/>
      <c r="Q112" s="35"/>
    </row>
    <row r="113" spans="1:17" s="19" customFormat="1" ht="47.25" customHeight="1" x14ac:dyDescent="0.25">
      <c r="A113" s="7" t="s">
        <v>75</v>
      </c>
      <c r="B113" s="8"/>
      <c r="C113" s="52"/>
      <c r="D113" s="8"/>
      <c r="E113" s="8"/>
      <c r="F113" s="8"/>
      <c r="G113" s="8"/>
      <c r="H113" s="8"/>
      <c r="I113" s="8"/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3"/>
      <c r="Q113" s="15"/>
    </row>
    <row r="114" spans="1:17" s="19" customFormat="1" ht="47.25" customHeight="1" x14ac:dyDescent="0.25">
      <c r="A114" s="9" t="s">
        <v>93</v>
      </c>
      <c r="B114" s="10"/>
      <c r="C114" s="53"/>
      <c r="D114" s="10"/>
      <c r="E114" s="10"/>
      <c r="F114" s="10"/>
      <c r="G114" s="10"/>
      <c r="H114" s="10"/>
      <c r="I114" s="10"/>
      <c r="J114" s="12">
        <f t="shared" ref="J114:O115" si="26">J109</f>
        <v>0</v>
      </c>
      <c r="K114" s="12">
        <f t="shared" si="26"/>
        <v>0</v>
      </c>
      <c r="L114" s="12">
        <f t="shared" si="26"/>
        <v>0</v>
      </c>
      <c r="M114" s="12">
        <f t="shared" si="26"/>
        <v>0</v>
      </c>
      <c r="N114" s="12">
        <f t="shared" si="26"/>
        <v>0</v>
      </c>
      <c r="O114" s="12">
        <f t="shared" si="26"/>
        <v>0</v>
      </c>
      <c r="P114" s="14"/>
      <c r="Q114" s="16"/>
    </row>
    <row r="115" spans="1:17" s="19" customFormat="1" ht="47.25" customHeight="1" thickBot="1" x14ac:dyDescent="0.3">
      <c r="A115" s="54" t="s">
        <v>96</v>
      </c>
      <c r="B115" s="55"/>
      <c r="C115" s="55"/>
      <c r="D115" s="55"/>
      <c r="E115" s="55"/>
      <c r="F115" s="55"/>
      <c r="G115" s="55"/>
      <c r="H115" s="55"/>
      <c r="I115" s="55"/>
      <c r="J115" s="56">
        <f t="shared" si="26"/>
        <v>0</v>
      </c>
      <c r="K115" s="56">
        <f t="shared" si="26"/>
        <v>0</v>
      </c>
      <c r="L115" s="56">
        <f t="shared" si="26"/>
        <v>0</v>
      </c>
      <c r="M115" s="56">
        <f t="shared" si="26"/>
        <v>0</v>
      </c>
      <c r="N115" s="56">
        <f t="shared" si="26"/>
        <v>0</v>
      </c>
      <c r="O115" s="56">
        <f t="shared" si="26"/>
        <v>0</v>
      </c>
      <c r="P115" s="17"/>
      <c r="Q115" s="18"/>
    </row>
    <row r="116" spans="1:17" s="20" customFormat="1" ht="58.5" customHeight="1" thickBot="1" x14ac:dyDescent="0.3">
      <c r="A116" s="88" t="s">
        <v>98</v>
      </c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90"/>
    </row>
    <row r="117" spans="1:17" s="19" customFormat="1" ht="47.25" customHeight="1" x14ac:dyDescent="0.25">
      <c r="A117" s="91" t="s">
        <v>115</v>
      </c>
      <c r="B117" s="92"/>
      <c r="C117" s="92"/>
      <c r="D117" s="92"/>
      <c r="E117" s="31"/>
      <c r="F117" s="31"/>
      <c r="G117" s="31"/>
      <c r="H117" s="32"/>
      <c r="I117" s="32"/>
      <c r="J117" s="33">
        <f>J112+J105+J98+J91+J84+J77+J70+J60+J49+J36+J25+J12</f>
        <v>35690586.439999998</v>
      </c>
      <c r="K117" s="33">
        <f>K118+K119+K120</f>
        <v>35690586.659999996</v>
      </c>
      <c r="L117" s="33">
        <f t="shared" ref="K117:O117" si="27">L112+L105+L98+L91+L84+L77+L70+L60+L49+L36+L25+L12</f>
        <v>0</v>
      </c>
      <c r="M117" s="33">
        <f t="shared" si="27"/>
        <v>26351108.609999999</v>
      </c>
      <c r="N117" s="33">
        <f t="shared" si="27"/>
        <v>9339478.0500000007</v>
      </c>
      <c r="O117" s="33">
        <f t="shared" si="27"/>
        <v>0</v>
      </c>
      <c r="P117" s="34"/>
      <c r="Q117" s="35"/>
    </row>
    <row r="118" spans="1:17" s="19" customFormat="1" ht="47.25" customHeight="1" x14ac:dyDescent="0.25">
      <c r="A118" s="7" t="s">
        <v>75</v>
      </c>
      <c r="B118" s="8"/>
      <c r="C118" s="52"/>
      <c r="D118" s="8"/>
      <c r="E118" s="8"/>
      <c r="F118" s="8"/>
      <c r="G118" s="8"/>
      <c r="H118" s="8"/>
      <c r="I118" s="8"/>
      <c r="J118" s="11">
        <f t="shared" ref="J118:K120" si="28">SUM(J15+J26+J37+J50+J61+J71+J78+J85+J92+J99+J106+J113)</f>
        <v>0</v>
      </c>
      <c r="K118" s="11">
        <f t="shared" si="28"/>
        <v>0</v>
      </c>
      <c r="L118" s="11">
        <f t="shared" ref="L117:O119" si="29">SUM(L15+L26+L37+L50+L61+L71+L78+L85+L92+L99+L106+L113)</f>
        <v>0</v>
      </c>
      <c r="M118" s="11">
        <f t="shared" si="29"/>
        <v>0</v>
      </c>
      <c r="N118" s="11">
        <f t="shared" si="29"/>
        <v>0</v>
      </c>
      <c r="O118" s="11">
        <f t="shared" si="29"/>
        <v>0</v>
      </c>
      <c r="P118" s="13"/>
      <c r="Q118" s="15"/>
    </row>
    <row r="119" spans="1:17" s="19" customFormat="1" ht="47.25" customHeight="1" x14ac:dyDescent="0.25">
      <c r="A119" s="9" t="s">
        <v>112</v>
      </c>
      <c r="B119" s="10"/>
      <c r="C119" s="53"/>
      <c r="D119" s="10"/>
      <c r="E119" s="10"/>
      <c r="F119" s="10"/>
      <c r="G119" s="10"/>
      <c r="H119" s="10"/>
      <c r="I119" s="10"/>
      <c r="J119" s="12">
        <f>J114+J107+J100+J93+J86+J79+J72+J62+J51+J38+J27+J14</f>
        <v>33018410.890000001</v>
      </c>
      <c r="K119" s="12">
        <f t="shared" ref="K119:O119" si="30">K114+K107+K100+K93+K86+K79+K72+K62+K51+K38+K27+K14</f>
        <v>33018411.109999999</v>
      </c>
      <c r="L119" s="12">
        <f t="shared" si="30"/>
        <v>0</v>
      </c>
      <c r="M119" s="12">
        <f t="shared" si="30"/>
        <v>26351108.609999999</v>
      </c>
      <c r="N119" s="12">
        <f t="shared" si="30"/>
        <v>6667302.5</v>
      </c>
      <c r="O119" s="12">
        <f t="shared" si="30"/>
        <v>0</v>
      </c>
      <c r="P119" s="14"/>
      <c r="Q119" s="16"/>
    </row>
    <row r="120" spans="1:17" s="19" customFormat="1" ht="47.25" customHeight="1" thickBot="1" x14ac:dyDescent="0.3">
      <c r="A120" s="54" t="s">
        <v>73</v>
      </c>
      <c r="B120" s="55"/>
      <c r="C120" s="55"/>
      <c r="D120" s="55"/>
      <c r="E120" s="55"/>
      <c r="F120" s="55"/>
      <c r="G120" s="55"/>
      <c r="H120" s="55"/>
      <c r="I120" s="55"/>
      <c r="J120" s="56">
        <f>J115+J108+J101+J94+J87+J80+J73+J63+J52+J39+J28+J15</f>
        <v>2672175.5499999998</v>
      </c>
      <c r="K120" s="56">
        <f t="shared" ref="K120:O120" si="31">K115+K108+K101+K94+K87+K80+K73+K63+K52+K39+K28+K15</f>
        <v>2672175.5499999998</v>
      </c>
      <c r="L120" s="56">
        <f t="shared" si="31"/>
        <v>0</v>
      </c>
      <c r="M120" s="56">
        <f t="shared" si="31"/>
        <v>0</v>
      </c>
      <c r="N120" s="56">
        <f t="shared" si="31"/>
        <v>2672175.5499999998</v>
      </c>
      <c r="O120" s="56">
        <f t="shared" si="31"/>
        <v>0</v>
      </c>
      <c r="P120" s="17"/>
      <c r="Q120" s="18"/>
    </row>
  </sheetData>
  <mergeCells count="66">
    <mergeCell ref="A53:Q53"/>
    <mergeCell ref="B54:B58"/>
    <mergeCell ref="C54:C58"/>
    <mergeCell ref="A69:B69"/>
    <mergeCell ref="A70:D70"/>
    <mergeCell ref="A59:B59"/>
    <mergeCell ref="A60:D60"/>
    <mergeCell ref="A64:Q64"/>
    <mergeCell ref="B65:B68"/>
    <mergeCell ref="C65:C68"/>
    <mergeCell ref="B41:B45"/>
    <mergeCell ref="C41:C45"/>
    <mergeCell ref="A46:B46"/>
    <mergeCell ref="A49:D49"/>
    <mergeCell ref="A48:B48"/>
    <mergeCell ref="B30:B34"/>
    <mergeCell ref="C30:C34"/>
    <mergeCell ref="A35:B35"/>
    <mergeCell ref="A36:D36"/>
    <mergeCell ref="A40:Q40"/>
    <mergeCell ref="F3:F4"/>
    <mergeCell ref="B17:B21"/>
    <mergeCell ref="C17:C21"/>
    <mergeCell ref="A16:Q16"/>
    <mergeCell ref="A29:Q29"/>
    <mergeCell ref="A24:B24"/>
    <mergeCell ref="A25:D25"/>
    <mergeCell ref="B3:B4"/>
    <mergeCell ref="C3:C4"/>
    <mergeCell ref="D3:D4"/>
    <mergeCell ref="L1:P1"/>
    <mergeCell ref="I3:I4"/>
    <mergeCell ref="A12:D12"/>
    <mergeCell ref="A5:Q5"/>
    <mergeCell ref="A11:B11"/>
    <mergeCell ref="B6:B10"/>
    <mergeCell ref="C6:C10"/>
    <mergeCell ref="J3:J4"/>
    <mergeCell ref="Q3:Q4"/>
    <mergeCell ref="A2:Q2"/>
    <mergeCell ref="P3:P4"/>
    <mergeCell ref="K3:O3"/>
    <mergeCell ref="A3:A4"/>
    <mergeCell ref="G3:G4"/>
    <mergeCell ref="H3:H4"/>
    <mergeCell ref="E3:E4"/>
    <mergeCell ref="A74:Q74"/>
    <mergeCell ref="A76:B76"/>
    <mergeCell ref="A77:D77"/>
    <mergeCell ref="A81:Q81"/>
    <mergeCell ref="A83:B83"/>
    <mergeCell ref="A84:D84"/>
    <mergeCell ref="A88:Q88"/>
    <mergeCell ref="A90:B90"/>
    <mergeCell ref="A91:D91"/>
    <mergeCell ref="A95:Q95"/>
    <mergeCell ref="A97:B97"/>
    <mergeCell ref="A98:D98"/>
    <mergeCell ref="A102:Q102"/>
    <mergeCell ref="A104:B104"/>
    <mergeCell ref="A105:D105"/>
    <mergeCell ref="A109:Q109"/>
    <mergeCell ref="A111:B111"/>
    <mergeCell ref="A112:D112"/>
    <mergeCell ref="A116:Q116"/>
    <mergeCell ref="A117:D117"/>
  </mergeCells>
  <phoneticPr fontId="17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10</v>
      </c>
    </row>
    <row r="3" spans="2:2" ht="31.5" x14ac:dyDescent="0.25">
      <c r="B3" s="6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2026_ЦЗ</vt:lpstr>
      <vt:lpstr>Лист2</vt:lpstr>
      <vt:lpstr>'2026_ЦЗ'!Область_печати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2023-12-27T12:41:30Z</cp:lastPrinted>
  <dcterms:created xsi:type="dcterms:W3CDTF">2021-07-02T07:35:59Z</dcterms:created>
  <dcterms:modified xsi:type="dcterms:W3CDTF">2026-02-03T07:37:59Z</dcterms:modified>
</cp:coreProperties>
</file>