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F55E9B07-796D-4760-B80A-256580E4E68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_xlnm.Print_Area" localSheetId="0">'2026_ЦЗ'!$A$1:$Q$67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80" i="1" l="1"/>
  <c r="L180" i="1"/>
  <c r="M180" i="1"/>
  <c r="N180" i="1"/>
  <c r="O180" i="1"/>
  <c r="J181" i="1"/>
  <c r="J180" i="1"/>
  <c r="J177" i="1"/>
  <c r="J174" i="1"/>
  <c r="J173" i="1"/>
  <c r="K172" i="1"/>
  <c r="K171" i="1"/>
  <c r="K170" i="1"/>
  <c r="K169" i="1"/>
  <c r="K168" i="1"/>
  <c r="K167" i="1"/>
  <c r="K166" i="1"/>
  <c r="K165" i="1"/>
  <c r="K164" i="1"/>
  <c r="K162" i="1"/>
  <c r="K157" i="1"/>
  <c r="K156" i="1"/>
  <c r="K154" i="1"/>
  <c r="K153" i="1"/>
  <c r="K152" i="1"/>
  <c r="K151" i="1"/>
  <c r="K149" i="1"/>
  <c r="K147" i="1"/>
  <c r="J145" i="1"/>
  <c r="L145" i="1"/>
  <c r="M145" i="1"/>
  <c r="N145" i="1"/>
  <c r="O145" i="1"/>
  <c r="M142" i="1"/>
  <c r="L141" i="1"/>
  <c r="M141" i="1"/>
  <c r="N141" i="1"/>
  <c r="N142" i="1" s="1"/>
  <c r="O141" i="1"/>
  <c r="J141" i="1"/>
  <c r="J142" i="1" s="1"/>
  <c r="K140" i="1"/>
  <c r="K141" i="1" s="1"/>
  <c r="K139" i="1"/>
  <c r="L139" i="1"/>
  <c r="M139" i="1"/>
  <c r="N139" i="1"/>
  <c r="O139" i="1"/>
  <c r="J139" i="1"/>
  <c r="K133" i="1"/>
  <c r="L133" i="1"/>
  <c r="L142" i="1" s="1"/>
  <c r="M133" i="1"/>
  <c r="N133" i="1"/>
  <c r="O133" i="1"/>
  <c r="J133" i="1"/>
  <c r="K132" i="1"/>
  <c r="K138" i="1"/>
  <c r="K137" i="1"/>
  <c r="K136" i="1"/>
  <c r="K135" i="1"/>
  <c r="L130" i="1"/>
  <c r="M130" i="1"/>
  <c r="N130" i="1"/>
  <c r="O130" i="1"/>
  <c r="J130" i="1"/>
  <c r="L126" i="1"/>
  <c r="M126" i="1"/>
  <c r="N126" i="1"/>
  <c r="O126" i="1"/>
  <c r="J126" i="1"/>
  <c r="K125" i="1"/>
  <c r="K124" i="1"/>
  <c r="K126" i="1" s="1"/>
  <c r="K123" i="1"/>
  <c r="L123" i="1"/>
  <c r="M123" i="1"/>
  <c r="N123" i="1"/>
  <c r="O123" i="1"/>
  <c r="J123" i="1"/>
  <c r="K122" i="1"/>
  <c r="K121" i="1"/>
  <c r="L120" i="1"/>
  <c r="L127" i="1" s="1"/>
  <c r="M120" i="1"/>
  <c r="N120" i="1"/>
  <c r="N127" i="1" s="1"/>
  <c r="O120" i="1"/>
  <c r="J120" i="1"/>
  <c r="K119" i="1"/>
  <c r="K130" i="1" s="1"/>
  <c r="K127" i="1" s="1"/>
  <c r="L117" i="1"/>
  <c r="M117" i="1"/>
  <c r="N117" i="1"/>
  <c r="J117" i="1"/>
  <c r="M114" i="1"/>
  <c r="L113" i="1"/>
  <c r="L114" i="1" s="1"/>
  <c r="M113" i="1"/>
  <c r="N113" i="1"/>
  <c r="N114" i="1" s="1"/>
  <c r="J113" i="1"/>
  <c r="J114" i="1" s="1"/>
  <c r="K112" i="1"/>
  <c r="K117" i="1" s="1"/>
  <c r="K111" i="1"/>
  <c r="L111" i="1"/>
  <c r="M111" i="1"/>
  <c r="N111" i="1"/>
  <c r="J111" i="1"/>
  <c r="K110" i="1"/>
  <c r="K109" i="1"/>
  <c r="K108" i="1"/>
  <c r="L106" i="1"/>
  <c r="M106" i="1"/>
  <c r="N106" i="1"/>
  <c r="O106" i="1"/>
  <c r="J106" i="1"/>
  <c r="L103" i="1"/>
  <c r="N103" i="1"/>
  <c r="O103" i="1"/>
  <c r="L102" i="1"/>
  <c r="M102" i="1"/>
  <c r="M103" i="1" s="1"/>
  <c r="N102" i="1"/>
  <c r="O102" i="1"/>
  <c r="J102" i="1"/>
  <c r="J103" i="1" s="1"/>
  <c r="K101" i="1"/>
  <c r="K102" i="1" s="1"/>
  <c r="K103" i="1" s="1"/>
  <c r="K100" i="1"/>
  <c r="L100" i="1"/>
  <c r="M100" i="1"/>
  <c r="N100" i="1"/>
  <c r="O100" i="1"/>
  <c r="J100" i="1"/>
  <c r="K99" i="1"/>
  <c r="K97" i="1"/>
  <c r="K94" i="1" s="1"/>
  <c r="L97" i="1"/>
  <c r="M97" i="1"/>
  <c r="N97" i="1"/>
  <c r="O97" i="1"/>
  <c r="J97" i="1"/>
  <c r="L94" i="1"/>
  <c r="J94" i="1"/>
  <c r="K93" i="1"/>
  <c r="L93" i="1"/>
  <c r="M93" i="1"/>
  <c r="N93" i="1"/>
  <c r="O93" i="1"/>
  <c r="J93" i="1"/>
  <c r="K92" i="1"/>
  <c r="K91" i="1"/>
  <c r="K90" i="1"/>
  <c r="K89" i="1"/>
  <c r="K88" i="1"/>
  <c r="K87" i="1"/>
  <c r="L87" i="1"/>
  <c r="M87" i="1"/>
  <c r="N87" i="1"/>
  <c r="O87" i="1"/>
  <c r="J87" i="1"/>
  <c r="K86" i="1"/>
  <c r="K85" i="1"/>
  <c r="K84" i="1"/>
  <c r="L84" i="1"/>
  <c r="M84" i="1"/>
  <c r="M94" i="1" s="1"/>
  <c r="N84" i="1"/>
  <c r="N94" i="1" s="1"/>
  <c r="O84" i="1"/>
  <c r="O94" i="1" s="1"/>
  <c r="J84" i="1"/>
  <c r="K83" i="1"/>
  <c r="K82" i="1"/>
  <c r="L82" i="1"/>
  <c r="M82" i="1"/>
  <c r="N82" i="1"/>
  <c r="O82" i="1"/>
  <c r="J82" i="1"/>
  <c r="K81" i="1"/>
  <c r="K64" i="1"/>
  <c r="K67" i="1"/>
  <c r="L67" i="1"/>
  <c r="M67" i="1"/>
  <c r="N67" i="1"/>
  <c r="O67" i="1"/>
  <c r="J67" i="1"/>
  <c r="L64" i="1"/>
  <c r="M64" i="1"/>
  <c r="N64" i="1"/>
  <c r="O64" i="1"/>
  <c r="J64" i="1"/>
  <c r="K63" i="1"/>
  <c r="L63" i="1"/>
  <c r="M63" i="1"/>
  <c r="N63" i="1"/>
  <c r="O63" i="1"/>
  <c r="J63" i="1"/>
  <c r="K62" i="1"/>
  <c r="K61" i="1"/>
  <c r="K60" i="1"/>
  <c r="L60" i="1"/>
  <c r="M60" i="1"/>
  <c r="N60" i="1"/>
  <c r="O60" i="1"/>
  <c r="J60" i="1"/>
  <c r="K59" i="1"/>
  <c r="K58" i="1"/>
  <c r="K57" i="1"/>
  <c r="L55" i="1"/>
  <c r="M55" i="1"/>
  <c r="N55" i="1"/>
  <c r="O55" i="1"/>
  <c r="J55" i="1"/>
  <c r="L52" i="1"/>
  <c r="N52" i="1"/>
  <c r="J52" i="1"/>
  <c r="K51" i="1"/>
  <c r="L51" i="1"/>
  <c r="M51" i="1"/>
  <c r="N51" i="1"/>
  <c r="O51" i="1"/>
  <c r="P51" i="1"/>
  <c r="J51" i="1"/>
  <c r="K50" i="1"/>
  <c r="K49" i="1"/>
  <c r="L48" i="1"/>
  <c r="M48" i="1"/>
  <c r="M52" i="1" s="1"/>
  <c r="N48" i="1"/>
  <c r="O48" i="1"/>
  <c r="O52" i="1" s="1"/>
  <c r="J48" i="1"/>
  <c r="K47" i="1"/>
  <c r="K48" i="1" s="1"/>
  <c r="K46" i="1"/>
  <c r="L46" i="1"/>
  <c r="M46" i="1"/>
  <c r="N46" i="1"/>
  <c r="O46" i="1"/>
  <c r="J46" i="1"/>
  <c r="K45" i="1"/>
  <c r="K44" i="1"/>
  <c r="L44" i="1"/>
  <c r="M44" i="1"/>
  <c r="N44" i="1"/>
  <c r="O44" i="1"/>
  <c r="J44" i="1"/>
  <c r="K43" i="1"/>
  <c r="K42" i="1"/>
  <c r="K41" i="1"/>
  <c r="K40" i="1"/>
  <c r="L38" i="1"/>
  <c r="M38" i="1"/>
  <c r="N38" i="1"/>
  <c r="O38" i="1"/>
  <c r="J38" i="1"/>
  <c r="K36" i="1"/>
  <c r="L36" i="1"/>
  <c r="M36" i="1"/>
  <c r="N36" i="1"/>
  <c r="O36" i="1"/>
  <c r="J36" i="1"/>
  <c r="M35" i="1"/>
  <c r="N35" i="1"/>
  <c r="K34" i="1"/>
  <c r="L34" i="1"/>
  <c r="M34" i="1"/>
  <c r="N34" i="1"/>
  <c r="O34" i="1"/>
  <c r="J34" i="1"/>
  <c r="K33" i="1"/>
  <c r="K31" i="1"/>
  <c r="K32" i="1" s="1"/>
  <c r="L32" i="1"/>
  <c r="M32" i="1"/>
  <c r="N32" i="1"/>
  <c r="O32" i="1"/>
  <c r="J32" i="1"/>
  <c r="K30" i="1"/>
  <c r="L30" i="1"/>
  <c r="M30" i="1"/>
  <c r="N30" i="1"/>
  <c r="O30" i="1"/>
  <c r="J30" i="1"/>
  <c r="K29" i="1"/>
  <c r="K28" i="1"/>
  <c r="K27" i="1"/>
  <c r="K26" i="1"/>
  <c r="L19" i="1"/>
  <c r="L35" i="1" s="1"/>
  <c r="M19" i="1"/>
  <c r="N19" i="1"/>
  <c r="O19" i="1"/>
  <c r="O35" i="1" s="1"/>
  <c r="J19" i="1"/>
  <c r="J35" i="1" s="1"/>
  <c r="K25" i="1"/>
  <c r="L25" i="1"/>
  <c r="M25" i="1"/>
  <c r="N25" i="1"/>
  <c r="O25" i="1"/>
  <c r="J25" i="1"/>
  <c r="K24" i="1"/>
  <c r="K23" i="1"/>
  <c r="K22" i="1"/>
  <c r="K21" i="1"/>
  <c r="K20" i="1"/>
  <c r="K18" i="1"/>
  <c r="K19" i="1" s="1"/>
  <c r="K16" i="1"/>
  <c r="L16" i="1"/>
  <c r="M16" i="1"/>
  <c r="N16" i="1"/>
  <c r="O16" i="1"/>
  <c r="J16" i="1"/>
  <c r="L13" i="1"/>
  <c r="M13" i="1"/>
  <c r="N13" i="1"/>
  <c r="L12" i="1"/>
  <c r="M12" i="1"/>
  <c r="N12" i="1"/>
  <c r="O12" i="1"/>
  <c r="O13" i="1" s="1"/>
  <c r="J12" i="1"/>
  <c r="J13" i="1" s="1"/>
  <c r="K11" i="1"/>
  <c r="K12" i="1" s="1"/>
  <c r="K9" i="1"/>
  <c r="K10" i="1" s="1"/>
  <c r="L10" i="1"/>
  <c r="M10" i="1"/>
  <c r="N10" i="1"/>
  <c r="O10" i="1"/>
  <c r="J10" i="1"/>
  <c r="K8" i="1"/>
  <c r="L8" i="1"/>
  <c r="M8" i="1"/>
  <c r="N8" i="1"/>
  <c r="O8" i="1"/>
  <c r="J8" i="1"/>
  <c r="K7" i="1"/>
  <c r="K6" i="1"/>
  <c r="K145" i="1" l="1"/>
  <c r="K142" i="1" s="1"/>
  <c r="O142" i="1"/>
  <c r="J127" i="1"/>
  <c r="O127" i="1"/>
  <c r="M127" i="1"/>
  <c r="K120" i="1"/>
  <c r="K113" i="1"/>
  <c r="K114" i="1" s="1"/>
  <c r="K106" i="1"/>
  <c r="K55" i="1"/>
  <c r="K52" i="1" s="1"/>
  <c r="L182" i="1"/>
  <c r="K38" i="1"/>
  <c r="K35" i="1" s="1"/>
  <c r="K13" i="1"/>
  <c r="L162" i="1"/>
  <c r="M162" i="1"/>
  <c r="M182" i="1" s="1"/>
  <c r="N162" i="1"/>
  <c r="N182" i="1" s="1"/>
  <c r="O162" i="1"/>
  <c r="J162" i="1"/>
  <c r="J182" i="1" s="1"/>
  <c r="O158" i="1"/>
  <c r="N158" i="1"/>
  <c r="M158" i="1"/>
  <c r="L158" i="1"/>
  <c r="J158" i="1"/>
  <c r="K158" i="1"/>
  <c r="K182" i="1" l="1"/>
  <c r="L177" i="1"/>
  <c r="M177" i="1"/>
  <c r="N177" i="1"/>
  <c r="O177" i="1"/>
  <c r="P173" i="1"/>
  <c r="O173" i="1"/>
  <c r="O174" i="1" s="1"/>
  <c r="N173" i="1"/>
  <c r="N174" i="1" s="1"/>
  <c r="M173" i="1"/>
  <c r="L173" i="1"/>
  <c r="L174" i="1" s="1"/>
  <c r="K177" i="1" l="1"/>
  <c r="K173" i="1"/>
  <c r="K174" i="1" s="1"/>
  <c r="L150" i="1" l="1"/>
  <c r="M150" i="1"/>
  <c r="N150" i="1"/>
  <c r="O150" i="1"/>
  <c r="K148" i="1"/>
  <c r="L148" i="1"/>
  <c r="M148" i="1"/>
  <c r="N148" i="1"/>
  <c r="O148" i="1"/>
  <c r="P155" i="1"/>
  <c r="O155" i="1"/>
  <c r="N155" i="1"/>
  <c r="M155" i="1"/>
  <c r="L155" i="1"/>
  <c r="J155" i="1"/>
  <c r="J148" i="1"/>
  <c r="M159" i="1" l="1"/>
  <c r="N159" i="1"/>
  <c r="N179" i="1" s="1"/>
  <c r="L159" i="1"/>
  <c r="L179" i="1" s="1"/>
  <c r="O159" i="1"/>
  <c r="O179" i="1" s="1"/>
  <c r="K155" i="1"/>
  <c r="P139" i="1" l="1"/>
  <c r="K134" i="1"/>
  <c r="O117" i="1" l="1"/>
  <c r="O182" i="1" s="1"/>
  <c r="O111" i="1"/>
  <c r="O114" i="1" s="1"/>
  <c r="L79" i="1" l="1"/>
  <c r="M79" i="1"/>
  <c r="N79" i="1"/>
  <c r="O79" i="1"/>
  <c r="J79" i="1"/>
  <c r="L75" i="1"/>
  <c r="M75" i="1"/>
  <c r="N75" i="1"/>
  <c r="O75" i="1"/>
  <c r="J75" i="1"/>
  <c r="K73" i="1"/>
  <c r="K74" i="1"/>
  <c r="K72" i="1"/>
  <c r="L71" i="1"/>
  <c r="L76" i="1" s="1"/>
  <c r="M71" i="1"/>
  <c r="M76" i="1" s="1"/>
  <c r="N71" i="1"/>
  <c r="N76" i="1" s="1"/>
  <c r="O71" i="1"/>
  <c r="O76" i="1" s="1"/>
  <c r="J71" i="1"/>
  <c r="J76" i="1" s="1"/>
  <c r="K75" i="1" l="1"/>
  <c r="K70" i="1"/>
  <c r="K69" i="1"/>
  <c r="K71" i="1" l="1"/>
  <c r="K76" i="1" s="1"/>
  <c r="K79" i="1"/>
  <c r="K181" i="1" l="1"/>
  <c r="K179" i="1" s="1"/>
  <c r="L181" i="1"/>
  <c r="M181" i="1"/>
  <c r="N181" i="1"/>
  <c r="O181" i="1"/>
  <c r="K150" i="1" l="1"/>
  <c r="K159" i="1" s="1"/>
  <c r="J165" i="1" l="1"/>
  <c r="N165" i="1" l="1"/>
  <c r="M165" i="1"/>
  <c r="M174" i="1" s="1"/>
  <c r="M179" i="1" s="1"/>
  <c r="J150" i="1"/>
  <c r="J159" i="1" s="1"/>
  <c r="J179" i="1" s="1"/>
</calcChain>
</file>

<file path=xl/sharedStrings.xml><?xml version="1.0" encoding="utf-8"?>
<sst xmlns="http://schemas.openxmlformats.org/spreadsheetml/2006/main" count="762" uniqueCount="280">
  <si>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</si>
  <si>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</si>
  <si>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</si>
  <si>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</si>
  <si>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</si>
  <si>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</si>
  <si>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</si>
  <si>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</si>
  <si>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</si>
  <si>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</si>
  <si>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</si>
  <si>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</si>
  <si>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федеральный бюджет,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</si>
  <si>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</si>
  <si>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</si>
  <si>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</si>
  <si>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</si>
  <si>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февраль</t>
  </si>
  <si>
    <t>Всего 1 закупка</t>
  </si>
  <si>
    <t>-</t>
  </si>
  <si>
    <t>январь</t>
  </si>
  <si>
    <t xml:space="preserve">Управление протокола и обеспечения деятельности администрации городского округа город Елец </t>
  </si>
  <si>
    <t>март</t>
  </si>
  <si>
    <t>апрель</t>
  </si>
  <si>
    <t>Изготовление и поставка печатной продукции</t>
  </si>
  <si>
    <t>май</t>
  </si>
  <si>
    <t>июнь</t>
  </si>
  <si>
    <t>июль</t>
  </si>
  <si>
    <t>август</t>
  </si>
  <si>
    <t>сентябрь</t>
  </si>
  <si>
    <t>ноябрь</t>
  </si>
  <si>
    <t>Моющие и чистящие средства</t>
  </si>
  <si>
    <t>Муниципальное бюджетное учреждение «Благоустройство».</t>
  </si>
  <si>
    <t>Поставка автомобильного топлива.</t>
  </si>
  <si>
    <t>декабрь</t>
  </si>
  <si>
    <t>Всего 2 закупки</t>
  </si>
  <si>
    <t>эл. аукцион</t>
  </si>
  <si>
    <t xml:space="preserve"> -</t>
  </si>
  <si>
    <t>0 закупок в рамках нац.проектов</t>
  </si>
  <si>
    <t>0 закупок в рамках гос.программы</t>
  </si>
  <si>
    <t>Всего 3 закупки</t>
  </si>
  <si>
    <t>Муниципальное бюджетное учреждение "Благоустройство"</t>
  </si>
  <si>
    <t>Поставка соли технической (концентрат минеральный галит)</t>
  </si>
  <si>
    <t>2 закупки, относящиеся к категории "Прочие"</t>
  </si>
  <si>
    <t>,</t>
  </si>
  <si>
    <t>20.41</t>
  </si>
  <si>
    <t xml:space="preserve">Хозяйственные средства </t>
  </si>
  <si>
    <t>20.59</t>
  </si>
  <si>
    <t>17.12</t>
  </si>
  <si>
    <t>Бумага</t>
  </si>
  <si>
    <t>93.29</t>
  </si>
  <si>
    <t>Услуги по организации награждения победителей ежегодного общегородского конкурса среди субъектов малого и среднего предпринимательства города Ельца</t>
  </si>
  <si>
    <t>49.39</t>
  </si>
  <si>
    <t>56.10</t>
  </si>
  <si>
    <t>Транспортные услуги для перевозки участников Парада Победы в городском округе город Елец</t>
  </si>
  <si>
    <t>Оказание услуг по организации питания участников Парада Победы в городском округе город Елец</t>
  </si>
  <si>
    <t>17.29</t>
  </si>
  <si>
    <t>Услуги по организации чествования лиц, занесенных на Доску почета</t>
  </si>
  <si>
    <t>Всего 4 закупки</t>
  </si>
  <si>
    <t>5 закупок, относящихся к категории "Прочие"</t>
  </si>
  <si>
    <t>октябрь</t>
  </si>
  <si>
    <t>Наименование 
федерального проекта</t>
  </si>
  <si>
    <t>МБУ "Благоустройство"</t>
  </si>
  <si>
    <t>263482102180148210100100020004520244</t>
  </si>
  <si>
    <t>263482102147048210100100040001920244</t>
  </si>
  <si>
    <t xml:space="preserve">Бумага </t>
  </si>
  <si>
    <t>местный
бюджет, руб.</t>
  </si>
  <si>
    <t>областной 
бюджет, руб.</t>
  </si>
  <si>
    <t>МБУ "АСС" г. Ельца</t>
  </si>
  <si>
    <t>МКУ "АХСОМС г. Ельца"</t>
  </si>
  <si>
    <t>Итого 2 закупки для 2 заказчиков, в т.ч.</t>
  </si>
  <si>
    <t>эл. конкурс</t>
  </si>
  <si>
    <t>Оказание услуг по техническому обслуживанию и ремонту автотранспортных средств Муниципального казенного учреждения "Административная хозяйственная служба органов местного самоуправления города Ельца"</t>
  </si>
  <si>
    <t>Управление коммунального хозяйства администрации городского округа город Елец</t>
  </si>
  <si>
    <t>4821000819</t>
  </si>
  <si>
    <t>Оказание услуг по разработке схемы теплоснабжения, с развитием муниципальной геоинформационной системы инженерной инфраструктуры теплоснабжения, на территории городского округа город Елец на период до 2045 года</t>
  </si>
  <si>
    <t>Оказание услуг по организации мероприятий при осуществлении деятельности по обращению с животными без владельцев на территории городского округа город Елец</t>
  </si>
  <si>
    <t>32.91</t>
  </si>
  <si>
    <t>19.20</t>
  </si>
  <si>
    <t>Поставка цветочной продукции</t>
  </si>
  <si>
    <t>01.19</t>
  </si>
  <si>
    <t>Бумага для офисной техники</t>
  </si>
  <si>
    <t>Поставка шин для грузовых автомобилей</t>
  </si>
  <si>
    <t>Поставка мётел для уборки улиц</t>
  </si>
  <si>
    <t>22.11</t>
  </si>
  <si>
    <t>Итого 9 закупок для 4 заказчиков, в т.ч.</t>
  </si>
  <si>
    <t>8 закупок, относящихся к категории "Прочие"</t>
  </si>
  <si>
    <t>Автомобильное топливо (Бензин АИ-92, Дизельное топливо)(2 квартал 2025)</t>
  </si>
  <si>
    <t>Автомобильное топливо (Бензин АИ-92, Дизельное топливо)(3 квартал 2025)</t>
  </si>
  <si>
    <t>Автомобильное топливо (Бензин АИ-92, Дизельное топливо)(4 квартал 2025)</t>
  </si>
  <si>
    <t>Автомобильное топливо (Бензин АИ-92, Дизельное топливо)(1 квартал 2026)</t>
  </si>
  <si>
    <t>Управление дорог, транспорта и благоустройства администрации городского округа город Елец</t>
  </si>
  <si>
    <t>Оказание услуг по обрезке, спиливанию деревьев и вырезке самосева в границах городского округа город Елец</t>
  </si>
  <si>
    <t>Поставка автомобильного топлива</t>
  </si>
  <si>
    <t>0 закупок  в рамках нац.проектов</t>
  </si>
  <si>
    <t>45.20</t>
  </si>
  <si>
    <t>71.12</t>
  </si>
  <si>
    <t>75.00</t>
  </si>
  <si>
    <t>Оказание услуг по уходу за газонами (косьба) на территории городского округа город Елец Липецкой области</t>
  </si>
  <si>
    <t>81.30</t>
  </si>
  <si>
    <t>263482100081948210100100010007112244</t>
  </si>
  <si>
    <t>263482100081948210100100020007500244</t>
  </si>
  <si>
    <t>Выполнение работ по нанесению дорожной разметки на автомобильных дорогах городского округа город Елец</t>
  </si>
  <si>
    <t>Выполнение работ по исправлению дефектов дорожного покрытия автомобильных дорог городского округа город Елец</t>
  </si>
  <si>
    <t>Оказание услуг по посадке цветников, уходу за цветниками</t>
  </si>
  <si>
    <t>263482105106648210100100040008130244</t>
  </si>
  <si>
    <t>263482105106648210100100090008130244</t>
  </si>
  <si>
    <t>42.11</t>
  </si>
  <si>
    <t>7 закупок, относящихся к категории "Прочие"</t>
  </si>
  <si>
    <t>263482105066548210100100180001712244</t>
  </si>
  <si>
    <t>263482105066548210100100170002211244</t>
  </si>
  <si>
    <t>263482105066548210100100140003291244</t>
  </si>
  <si>
    <t>263482104818348210100100190001712244</t>
  </si>
  <si>
    <t>263482104818348210100100070004939244</t>
  </si>
  <si>
    <t>263482104818348210100100080005610244</t>
  </si>
  <si>
    <t>263482104818348210100100220009329244</t>
  </si>
  <si>
    <t>263482102180148210100100130002041244</t>
  </si>
  <si>
    <t>263482102147048210100100010001920244</t>
  </si>
  <si>
    <t xml:space="preserve">19.20              </t>
  </si>
  <si>
    <t>МБУ "РЦМСО г. Ельца"</t>
  </si>
  <si>
    <t>Бензин автомобильный АИ-92 экологического класса не ниже К5 (розничная реализация); Топливо дизельное летнее экологического класса не ниже К5 (розничная поставка)</t>
  </si>
  <si>
    <t>263482100432348210100100030001920244</t>
  </si>
  <si>
    <t>263482100432348210100100040001712244</t>
  </si>
  <si>
    <t>Итого 8 закупок для 4 заказчиков, в т.ч.</t>
  </si>
  <si>
    <t>Поставка рамок для Почетных грамот и Благодарственных писем</t>
  </si>
  <si>
    <t>Папки адресные</t>
  </si>
  <si>
    <t>22.29</t>
  </si>
  <si>
    <t>17.23</t>
  </si>
  <si>
    <t>263482104818348210100100160000729244</t>
  </si>
  <si>
    <t>263482104818348210100100580002229244</t>
  </si>
  <si>
    <t>263482104818348210100100050001723244</t>
  </si>
  <si>
    <t>263482102180148210100100140001712244</t>
  </si>
  <si>
    <t>263482102180148210100100100002229244</t>
  </si>
  <si>
    <t>Итого 5 закупок для 2 заказчиков, в т.ч.</t>
  </si>
  <si>
    <t>5 закупок, относящиеся к категории "Прочие"</t>
  </si>
  <si>
    <t>Автомобильное топливо в 3 кв 2026г</t>
  </si>
  <si>
    <t>Бумажные гигиенические средства</t>
  </si>
  <si>
    <t>17.22</t>
  </si>
  <si>
    <t>263482105066548210100100110001920244</t>
  </si>
  <si>
    <t>Оказание услуг по вывозу и утилизации древесно-растительных отходов</t>
  </si>
  <si>
    <t>Оказание услуг по сбору и размещению отходов IV класса опасности</t>
  </si>
  <si>
    <t>38.21</t>
  </si>
  <si>
    <t>263482105066548210100100260003821244</t>
  </si>
  <si>
    <t>263482105066548210100100090003821244</t>
  </si>
  <si>
    <t>263482102180148210100100150002059244</t>
  </si>
  <si>
    <t>263482102147048210100100020001920244</t>
  </si>
  <si>
    <t>МБУ "РЦМСО Г. ЕЛЬЦА"</t>
  </si>
  <si>
    <t>4821004323</t>
  </si>
  <si>
    <t xml:space="preserve"> - </t>
  </si>
  <si>
    <t>263482100432348210100100050001920244</t>
  </si>
  <si>
    <t>263482100432348210100100060001712244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</si>
  <si>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№1,18,6 на территории городского округа город Елец</t>
  </si>
  <si>
    <t>49.31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</si>
  <si>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№4,7,14А,14,21 на территории городского округа город Елец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</si>
  <si>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№3,9, 16,20 на территории городского округа город Елец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</si>
  <si>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№ 5,17,19,25 на территории городского округа город Елец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</si>
  <si>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№6А на территории городского округа город Елец</t>
  </si>
  <si>
    <t>263482105106648210100100180004931244</t>
  </si>
  <si>
    <t>263482105106648210100100170004931244</t>
  </si>
  <si>
    <t>263482105106648210100100160004931244</t>
  </si>
  <si>
    <t>263482105106648210100100150004931244</t>
  </si>
  <si>
    <t>263482105106648210100100140004931244</t>
  </si>
  <si>
    <t>Всего 5 закупок</t>
  </si>
  <si>
    <t>9 закупок, относящиеся к категории "Прочие"</t>
  </si>
  <si>
    <t>263482105066548210100100020000893244</t>
  </si>
  <si>
    <t>08.93</t>
  </si>
  <si>
    <t>Выполнение работ по реконструкции контейнерных площадок для сбора твердых коммунальных и крупногабаритных отходов на территории городского округа город Елец</t>
  </si>
  <si>
    <t>263482100081948210100100090004399244</t>
  </si>
  <si>
    <t>43.99</t>
  </si>
  <si>
    <t>263482104818348210100100060009329244</t>
  </si>
  <si>
    <t>263482105066548210100100120001920244</t>
  </si>
  <si>
    <t>26.20</t>
  </si>
  <si>
    <t>МБУ "РЦМСО г. ЕЛЬЦА"</t>
  </si>
  <si>
    <t>Бензин автомобильный (розничная реализация); Топливо дизельное (розничная реализация)</t>
  </si>
  <si>
    <t xml:space="preserve"> 19.2</t>
  </si>
  <si>
    <t xml:space="preserve"> 17.12</t>
  </si>
  <si>
    <t>Оказание услуг по проведению диспансеризации муниципальных служащих</t>
  </si>
  <si>
    <t>86.21</t>
  </si>
  <si>
    <t>263482104818348210100100780008621244</t>
  </si>
  <si>
    <t>Итого 4 закупки для 2 заказчиков, в т.ч.</t>
  </si>
  <si>
    <t>4 закупки, относящиеся к категории "Прочие"</t>
  </si>
  <si>
    <t>263482104818348210100100720000119244</t>
  </si>
  <si>
    <t>263482102147048210100100030001920244</t>
  </si>
  <si>
    <t>263482102180148210100100080001920244</t>
  </si>
  <si>
    <t>263482100432348210100100070001920244</t>
  </si>
  <si>
    <t>263482100432348210100100080001712244</t>
  </si>
  <si>
    <t>Шины пневматические для легкового автомобиля</t>
  </si>
  <si>
    <t>263482102180148210100100260002211244</t>
  </si>
  <si>
    <t>Поставка лопат для уборки снега</t>
  </si>
  <si>
    <t>25.99</t>
  </si>
  <si>
    <t>Поставка пластин резиновых (лемех) для отвала снегоуборочной техники</t>
  </si>
  <si>
    <t>22.19</t>
  </si>
  <si>
    <t>МКУ "АХСОМС г.Ельца"</t>
  </si>
  <si>
    <t>Поставка стеклоомывающей жидкости для автомобилей (незамерзайка)</t>
  </si>
  <si>
    <t>29.31</t>
  </si>
  <si>
    <t>Оказание услуг по погрузке и вывозу снега</t>
  </si>
  <si>
    <t>81.29</t>
  </si>
  <si>
    <t>Управление протокола и обеспечения деятельности администрации городского округа город Елец</t>
  </si>
  <si>
    <t>Оказание образовательных услуг по дополнительной профессиональной программе повышения квалификации «Предупреждение коррупции»</t>
  </si>
  <si>
    <t>85.42</t>
  </si>
  <si>
    <t>263482104818348210100100740008542244</t>
  </si>
  <si>
    <t>263482105066548210100100300002599244</t>
  </si>
  <si>
    <t>263482105066548210100100310001712244</t>
  </si>
  <si>
    <t>263482105066548210100100320002219244</t>
  </si>
  <si>
    <t>263482105066548210100100400008129244</t>
  </si>
  <si>
    <t>263482105066548210100100340003291244</t>
  </si>
  <si>
    <t>263482102180148210100100270002931244</t>
  </si>
  <si>
    <t>Итого 7 закупок для  3 заказчиков, в т.ч.</t>
  </si>
  <si>
    <t>Поставка щёток для коммунально - уборочной техники</t>
  </si>
  <si>
    <t>Обязательное страхование гражданской ответственности владельцев транспортных средств (ОСАГО)</t>
  </si>
  <si>
    <t>65.12</t>
  </si>
  <si>
    <t>263482104818348210100100960001712244</t>
  </si>
  <si>
    <t>263482105066548210100100360003291244</t>
  </si>
  <si>
    <t>6 закупок, относящиеся к категории "Прочие"</t>
  </si>
  <si>
    <t>4821051066</t>
  </si>
  <si>
    <t>253482105106648210100100440014931244</t>
  </si>
  <si>
    <t>Оказание услуг по текущему содержанию городских кладбищ и мемориалов в городском округе город Елец Липецкой области</t>
  </si>
  <si>
    <t xml:space="preserve">эл. аукцион </t>
  </si>
  <si>
    <t>Оказание услуг по охране территории городского кладбища</t>
  </si>
  <si>
    <t>80.10</t>
  </si>
  <si>
    <t>Всего 7 закупок</t>
  </si>
  <si>
    <t>263482105066548210100100040006512244</t>
  </si>
  <si>
    <t>263482105066548210100100370001920244</t>
  </si>
  <si>
    <t>263482105066548210100100380003821244</t>
  </si>
  <si>
    <t>Итого 8 закупок для 2 заказчиков, в т.ч.</t>
  </si>
  <si>
    <t>8 закупок, относящаяся к категории "Прочие"</t>
  </si>
  <si>
    <t xml:space="preserve">19.20            </t>
  </si>
  <si>
    <t>26348210510664210100100450004931244</t>
  </si>
  <si>
    <t>2634821051066482101001004600004931244</t>
  </si>
  <si>
    <t>263482105106648210100100470004931244</t>
  </si>
  <si>
    <t>263482105106648210100100480004931244</t>
  </si>
  <si>
    <t>263482105106648210100100410008129244</t>
  </si>
  <si>
    <t>263482105106648210100100420008010244</t>
  </si>
  <si>
    <t>Итого 5 закупок для 3 заказчиков, в т.ч.</t>
  </si>
  <si>
    <t>263482102180148210100100220001722244</t>
  </si>
  <si>
    <t>263482102180148210100100200001920244</t>
  </si>
  <si>
    <t>Автомобильное топливо в 1 квартале 2027 года</t>
  </si>
  <si>
    <t xml:space="preserve"> 263482102180148210100100110001920244</t>
  </si>
  <si>
    <t>Бумага  для офисной техники</t>
  </si>
  <si>
    <t>263482104818348210100100040000119244</t>
  </si>
  <si>
    <t>263482100432348210100100090001920244</t>
  </si>
  <si>
    <t>263482100432348210100100100001712244</t>
  </si>
  <si>
    <t>263482105066548210100100130001920244</t>
  </si>
  <si>
    <t>Автомобильное топливо</t>
  </si>
  <si>
    <t>263482102180148210100100040011920244</t>
  </si>
  <si>
    <t>Оказание услуг по вывозу снега</t>
  </si>
  <si>
    <t>263482105066548210100100150018129244</t>
  </si>
  <si>
    <t>запрос котировок</t>
  </si>
  <si>
    <t>Итого 4 закупки для 3 заказчиков, в т.ч.</t>
  </si>
  <si>
    <t>4 закупки, относящихся к категории "Прочие"</t>
  </si>
  <si>
    <t>МКУ "УКС" г. Ельца</t>
  </si>
  <si>
    <t>4821007282</t>
  </si>
  <si>
    <t>Капитальный ремонт МБОУ СШ №1 им. М.М.Пришвина</t>
  </si>
  <si>
    <t>Национальный проект "Молодежь и дети"</t>
  </si>
  <si>
    <t>263482105106648210100100010018130244</t>
  </si>
  <si>
    <t>263482105106648210100100080014211244</t>
  </si>
  <si>
    <t>263482105106648210100100060014211244</t>
  </si>
  <si>
    <t>Итого 12 закупок для 5 заказчиков, в т.ч.</t>
  </si>
  <si>
    <t>1 закупка в рамках нац.проектов</t>
  </si>
  <si>
    <t>11 закупок, относящихся к категории "Прочие"</t>
  </si>
  <si>
    <t>263482100728248210100100070004329243</t>
  </si>
  <si>
    <t>43.29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</si>
  <si>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Муниципальным казенным учреждением "Центр компетенций в сфере муниципальных закупок" городского округа город Елец
по состоянию на 01.01.2026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</si>
  <si>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 xml:space="preserve">Согласовано:
Начальник Муниципального казенного учреждения "Центр компетенций в сфере муниципальных закупок" городского округа город Елец
Т.Н. Миленина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</si>
  <si>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Итого 77 закупок для 8 заказчиков, в т.ч.</t>
  </si>
  <si>
    <t>76 закупок, относящихся к категории "Прочие"</t>
  </si>
  <si>
    <t>Федеральный проект 
"Все лучшее детям"</t>
  </si>
  <si>
    <t>ВСЕГО 2026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</si>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</sst>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[$-419]mmmm\ yyyy;@"/>
    <numFmt numFmtId="167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C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5" fontId="11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3" borderId="0" xfId="0" applyFont="1" applyFill="1"/>
    <xf numFmtId="0" fontId="13" fillId="0" borderId="0" xfId="0" applyFont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" fontId="15" fillId="0" borderId="19" xfId="0" applyNumberFormat="1" applyFont="1" applyBorder="1" applyAlignment="1">
      <alignment horizontal="center" vertical="center" wrapText="1"/>
    </xf>
    <xf numFmtId="166" fontId="15" fillId="0" borderId="19" xfId="0" applyNumberFormat="1" applyFont="1" applyBorder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8" fillId="5" borderId="3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/>
    </xf>
    <xf numFmtId="4" fontId="8" fillId="5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4" fontId="9" fillId="4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/>
    <xf numFmtId="167" fontId="13" fillId="2" borderId="6" xfId="0" applyNumberFormat="1" applyFont="1" applyFill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166" fontId="15" fillId="0" borderId="2" xfId="0" applyNumberFormat="1" applyFont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right" vertical="center" wrapText="1"/>
    </xf>
    <xf numFmtId="4" fontId="2" fillId="6" borderId="21" xfId="0" applyNumberFormat="1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4" fontId="15" fillId="0" borderId="23" xfId="0" applyNumberFormat="1" applyFont="1" applyBorder="1" applyAlignment="1">
      <alignment horizontal="center" vertical="center" wrapText="1"/>
    </xf>
    <xf numFmtId="166" fontId="15" fillId="0" borderId="23" xfId="0" applyNumberFormat="1" applyFont="1" applyBorder="1" applyAlignment="1">
      <alignment horizontal="center" vertical="center" wrapText="1"/>
    </xf>
    <xf numFmtId="49" fontId="15" fillId="3" borderId="24" xfId="0" applyNumberFormat="1" applyFont="1" applyFill="1" applyBorder="1" applyAlignment="1">
      <alignment horizontal="center" vertical="center" wrapText="1"/>
    </xf>
    <xf numFmtId="4" fontId="15" fillId="0" borderId="22" xfId="0" applyNumberFormat="1" applyFont="1" applyBorder="1" applyAlignment="1">
      <alignment horizontal="center" vertical="center" wrapText="1"/>
    </xf>
    <xf numFmtId="166" fontId="15" fillId="0" borderId="22" xfId="0" applyNumberFormat="1" applyFont="1" applyBorder="1" applyAlignment="1">
      <alignment horizontal="center" vertical="center" wrapText="1"/>
    </xf>
    <xf numFmtId="49" fontId="15" fillId="3" borderId="25" xfId="0" applyNumberFormat="1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horizontal="center" vertical="center" wrapText="1"/>
    </xf>
    <xf numFmtId="166" fontId="15" fillId="0" borderId="6" xfId="0" applyNumberFormat="1" applyFont="1" applyBorder="1" applyAlignment="1">
      <alignment horizontal="center" vertical="center" wrapText="1"/>
    </xf>
    <xf numFmtId="49" fontId="15" fillId="0" borderId="23" xfId="0" applyNumberFormat="1" applyFont="1" applyBorder="1" applyAlignment="1">
      <alignment horizontal="center" vertical="center" wrapText="1"/>
    </xf>
    <xf numFmtId="49" fontId="15" fillId="0" borderId="22" xfId="0" applyNumberFormat="1" applyFont="1" applyBorder="1" applyAlignment="1">
      <alignment horizontal="center" vertical="center" wrapText="1"/>
    </xf>
    <xf numFmtId="167" fontId="13" fillId="2" borderId="6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4" fontId="17" fillId="6" borderId="21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5" fillId="0" borderId="21" xfId="0" applyNumberFormat="1" applyFont="1" applyBorder="1" applyAlignment="1">
      <alignment horizontal="center" vertical="center" wrapText="1"/>
    </xf>
    <xf numFmtId="49" fontId="15" fillId="0" borderId="21" xfId="0" applyNumberFormat="1" applyFont="1" applyFill="1" applyBorder="1" applyAlignment="1">
      <alignment horizontal="center" vertical="center" wrapText="1"/>
    </xf>
    <xf numFmtId="4" fontId="15" fillId="0" borderId="21" xfId="7" applyNumberFormat="1" applyFont="1" applyBorder="1" applyAlignment="1">
      <alignment horizontal="center" vertical="center" wrapText="1"/>
    </xf>
    <xf numFmtId="4" fontId="15" fillId="0" borderId="23" xfId="7" applyNumberFormat="1" applyFont="1" applyFill="1" applyBorder="1" applyAlignment="1">
      <alignment horizontal="center" vertical="center" wrapText="1"/>
    </xf>
    <xf numFmtId="4" fontId="15" fillId="0" borderId="23" xfId="7" applyNumberFormat="1" applyFont="1" applyBorder="1" applyAlignment="1">
      <alignment horizontal="center" vertical="center" wrapText="1"/>
    </xf>
    <xf numFmtId="4" fontId="15" fillId="0" borderId="21" xfId="7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4" fontId="15" fillId="0" borderId="19" xfId="7" applyNumberFormat="1" applyFont="1" applyBorder="1" applyAlignment="1">
      <alignment horizontal="center" vertical="center" wrapText="1"/>
    </xf>
    <xf numFmtId="4" fontId="15" fillId="0" borderId="19" xfId="7" applyNumberFormat="1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49" fontId="15" fillId="0" borderId="23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5" fillId="3" borderId="36" xfId="0" applyNumberFormat="1" applyFont="1" applyFill="1" applyBorder="1" applyAlignment="1">
      <alignment horizontal="center" vertical="center" wrapText="1"/>
    </xf>
    <xf numFmtId="0" fontId="13" fillId="2" borderId="37" xfId="0" applyFont="1" applyFill="1" applyBorder="1"/>
    <xf numFmtId="49" fontId="15" fillId="3" borderId="38" xfId="0" applyNumberFormat="1" applyFont="1" applyFill="1" applyBorder="1" applyAlignment="1">
      <alignment horizontal="center" vertical="center" wrapText="1"/>
    </xf>
    <xf numFmtId="4" fontId="2" fillId="6" borderId="39" xfId="0" applyNumberFormat="1" applyFont="1" applyFill="1" applyBorder="1" applyAlignment="1">
      <alignment horizontal="center" vertical="center"/>
    </xf>
    <xf numFmtId="4" fontId="2" fillId="5" borderId="36" xfId="0" applyNumberFormat="1" applyFont="1" applyFill="1" applyBorder="1" applyAlignment="1">
      <alignment horizontal="center" vertical="center"/>
    </xf>
    <xf numFmtId="4" fontId="2" fillId="4" borderId="36" xfId="0" applyNumberFormat="1" applyFont="1" applyFill="1" applyBorder="1" applyAlignment="1">
      <alignment horizontal="center" vertical="center"/>
    </xf>
    <xf numFmtId="4" fontId="2" fillId="0" borderId="40" xfId="0" applyNumberFormat="1" applyFont="1" applyBorder="1" applyAlignment="1">
      <alignment horizontal="center" vertical="center"/>
    </xf>
    <xf numFmtId="49" fontId="15" fillId="3" borderId="41" xfId="0" applyNumberFormat="1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5" fillId="7" borderId="41" xfId="0" applyNumberFormat="1" applyFont="1" applyFill="1" applyBorder="1" applyAlignment="1">
      <alignment horizontal="center" vertical="center" wrapText="1"/>
    </xf>
    <xf numFmtId="49" fontId="15" fillId="7" borderId="37" xfId="0" applyNumberFormat="1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16" fontId="15" fillId="0" borderId="23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15" fillId="0" borderId="2" xfId="0" applyNumberFormat="1" applyFont="1" applyBorder="1" applyAlignment="1">
      <alignment horizontal="center" vertical="center" wrapText="1"/>
    </xf>
    <xf numFmtId="4" fontId="15" fillId="0" borderId="30" xfId="0" applyNumberFormat="1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4" fontId="15" fillId="0" borderId="2" xfId="7" applyNumberFormat="1" applyFont="1" applyBorder="1" applyAlignment="1">
      <alignment horizontal="center" vertical="center" wrapText="1"/>
    </xf>
    <xf numFmtId="4" fontId="15" fillId="0" borderId="29" xfId="0" applyNumberFormat="1" applyFont="1" applyBorder="1" applyAlignment="1">
      <alignment horizontal="center" vertical="center" wrapText="1"/>
    </xf>
    <xf numFmtId="4" fontId="15" fillId="0" borderId="23" xfId="0" applyNumberFormat="1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15" fillId="0" borderId="38" xfId="0" applyNumberFormat="1" applyFont="1" applyFill="1" applyBorder="1" applyAlignment="1">
      <alignment horizontal="center" vertical="center" wrapText="1"/>
    </xf>
    <xf numFmtId="0" fontId="20" fillId="5" borderId="23" xfId="0" applyFont="1" applyFill="1" applyBorder="1" applyAlignment="1">
      <alignment horizontal="center" vertical="center" wrapText="1"/>
    </xf>
    <xf numFmtId="49" fontId="20" fillId="5" borderId="23" xfId="0" applyNumberFormat="1" applyFont="1" applyFill="1" applyBorder="1" applyAlignment="1">
      <alignment horizontal="center" vertical="center" wrapText="1"/>
    </xf>
    <xf numFmtId="4" fontId="20" fillId="5" borderId="23" xfId="7" applyNumberFormat="1" applyFont="1" applyFill="1" applyBorder="1" applyAlignment="1">
      <alignment horizontal="center" vertical="center" wrapText="1"/>
    </xf>
    <xf numFmtId="0" fontId="20" fillId="5" borderId="3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167" fontId="15" fillId="0" borderId="8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67" fontId="13" fillId="2" borderId="13" xfId="0" applyNumberFormat="1" applyFont="1" applyFill="1" applyBorder="1" applyAlignment="1">
      <alignment horizontal="left" vertical="center" wrapText="1"/>
    </xf>
    <xf numFmtId="167" fontId="13" fillId="2" borderId="14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Alignment="1">
      <alignment horizontal="left" vertical="top" wrapText="1"/>
    </xf>
    <xf numFmtId="167" fontId="13" fillId="2" borderId="12" xfId="0" applyNumberFormat="1" applyFont="1" applyFill="1" applyBorder="1" applyAlignment="1">
      <alignment horizontal="left" vertical="center" wrapText="1"/>
    </xf>
    <xf numFmtId="167" fontId="15" fillId="0" borderId="8" xfId="0" applyNumberFormat="1" applyFont="1" applyFill="1" applyBorder="1" applyAlignment="1">
      <alignment horizontal="center" vertical="center" wrapText="1"/>
    </xf>
    <xf numFmtId="167" fontId="15" fillId="0" borderId="19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35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6" borderId="2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6" fillId="2" borderId="34" xfId="0" applyNumberFormat="1" applyFont="1" applyFill="1" applyBorder="1" applyAlignment="1">
      <alignment horizontal="center" vertical="center" wrapText="1"/>
    </xf>
    <xf numFmtId="4" fontId="6" fillId="2" borderId="16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2" fillId="8" borderId="0" xfId="0" applyFont="1" applyFill="1"/>
    <xf numFmtId="0" fontId="2" fillId="0" borderId="0" xfId="0" applyFont="1" applyFill="1" applyBorder="1" applyAlignment="1">
      <alignment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35" xfId="0" applyBorder="1"/>
  </cellXfs>
  <cellStyles count="8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" xfId="7" builtinId="3"/>
    <cellStyle name="Финансовый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82"/>
  <sheetViews>
    <sheetView tabSelected="1" zoomScale="50" zoomScaleNormal="50" zoomScaleSheetLayoutView="40" workbookViewId="0">
      <pane ySplit="4" topLeftCell="A173" activePane="bottomLeft" state="frozen"/>
      <selection pane="bottomLeft" activeCell="H160" sqref="H160"/>
    </sheetView>
  </sheetViews>
  <sheetFormatPr defaultColWidth="9.140625" defaultRowHeight="15" x14ac:dyDescent="0.25"/>
  <cols>
    <col min="1" max="1" width="9.140625" style="10"/>
    <col min="2" max="2" width="54.28515625" style="5" customWidth="1"/>
    <col min="3" max="3" width="20.28515625" style="5" customWidth="1"/>
    <col min="4" max="4" width="78.140625" style="10" customWidth="1"/>
    <col min="5" max="6" width="30.28515625" style="10" customWidth="1"/>
    <col min="7" max="7" width="34.85546875" style="2" customWidth="1"/>
    <col min="8" max="8" width="55.42578125" style="3" customWidth="1"/>
    <col min="9" max="9" width="39" style="10" customWidth="1"/>
    <col min="10" max="15" width="35.5703125" style="4" customWidth="1"/>
    <col min="16" max="16" width="31.42578125" style="4" hidden="1" customWidth="1"/>
    <col min="17" max="17" width="28" style="4" customWidth="1"/>
    <col min="18" max="16384" width="9.140625" style="1"/>
  </cols>
  <sheetData>
    <row r="1" spans="1:16382" s="7" customFormat="1" ht="128.2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N1" s="120" t="s">
        <v>263</v>
      </c>
      <c r="O1" s="120"/>
      <c r="P1" s="120"/>
      <c r="Q1" s="120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  <c r="XEY1" s="15"/>
      <c r="XEZ1" s="15"/>
      <c r="XFA1" s="15"/>
      <c r="XFB1" s="15"/>
    </row>
    <row r="2" spans="1:16382" s="7" customFormat="1" ht="132" customHeight="1" thickBot="1" x14ac:dyDescent="0.3">
      <c r="A2" s="135" t="s">
        <v>262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</row>
    <row r="3" spans="1:16382" ht="67.900000000000006" customHeight="1" x14ac:dyDescent="0.25">
      <c r="A3" s="143" t="s">
        <v>0</v>
      </c>
      <c r="B3" s="131" t="s">
        <v>1</v>
      </c>
      <c r="C3" s="131" t="s">
        <v>8</v>
      </c>
      <c r="D3" s="131" t="s">
        <v>15</v>
      </c>
      <c r="E3" s="131" t="s">
        <v>2</v>
      </c>
      <c r="F3" s="131" t="s">
        <v>61</v>
      </c>
      <c r="G3" s="131" t="s">
        <v>6</v>
      </c>
      <c r="H3" s="133" t="s">
        <v>3</v>
      </c>
      <c r="I3" s="131" t="s">
        <v>4</v>
      </c>
      <c r="J3" s="136" t="s">
        <v>5</v>
      </c>
      <c r="K3" s="140" t="s">
        <v>14</v>
      </c>
      <c r="L3" s="141"/>
      <c r="M3" s="141"/>
      <c r="N3" s="141"/>
      <c r="O3" s="142"/>
      <c r="P3" s="136" t="s">
        <v>7</v>
      </c>
      <c r="Q3" s="138" t="s">
        <v>16</v>
      </c>
    </row>
    <row r="4" spans="1:16382" ht="139.15" customHeight="1" thickBot="1" x14ac:dyDescent="0.3">
      <c r="A4" s="144"/>
      <c r="B4" s="132"/>
      <c r="C4" s="132"/>
      <c r="D4" s="132"/>
      <c r="E4" s="132"/>
      <c r="F4" s="132"/>
      <c r="G4" s="132"/>
      <c r="H4" s="134"/>
      <c r="I4" s="132"/>
      <c r="J4" s="137"/>
      <c r="K4" s="11" t="s">
        <v>11</v>
      </c>
      <c r="L4" s="11" t="s">
        <v>12</v>
      </c>
      <c r="M4" s="11" t="s">
        <v>67</v>
      </c>
      <c r="N4" s="11" t="s">
        <v>66</v>
      </c>
      <c r="O4" s="11" t="s">
        <v>13</v>
      </c>
      <c r="P4" s="137"/>
      <c r="Q4" s="139"/>
    </row>
    <row r="5" spans="1:16382" s="148" customFormat="1" ht="60" customHeight="1" thickBot="1" x14ac:dyDescent="0.3">
      <c r="A5" s="126" t="s">
        <v>268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8"/>
    </row>
    <row r="6" spans="1:16382" s="16" customFormat="1" ht="111.75" customHeight="1" x14ac:dyDescent="0.25">
      <c r="A6" s="31">
        <v>1</v>
      </c>
      <c r="B6" s="115" t="s">
        <v>69</v>
      </c>
      <c r="C6" s="115">
        <v>4821021801</v>
      </c>
      <c r="D6" s="75" t="s">
        <v>93</v>
      </c>
      <c r="E6" s="63" t="s">
        <v>19</v>
      </c>
      <c r="F6" s="63" t="s">
        <v>19</v>
      </c>
      <c r="G6" s="63" t="s">
        <v>19</v>
      </c>
      <c r="H6" s="53" t="s">
        <v>244</v>
      </c>
      <c r="I6" s="53" t="s">
        <v>78</v>
      </c>
      <c r="J6" s="54">
        <v>3713902</v>
      </c>
      <c r="K6" s="54">
        <f>SUM(L6:O6)</f>
        <v>3713902</v>
      </c>
      <c r="L6" s="54">
        <v>0</v>
      </c>
      <c r="M6" s="54">
        <v>0</v>
      </c>
      <c r="N6" s="54">
        <v>3713902</v>
      </c>
      <c r="O6" s="54">
        <v>0</v>
      </c>
      <c r="P6" s="32" t="s">
        <v>20</v>
      </c>
      <c r="Q6" s="76" t="s">
        <v>36</v>
      </c>
    </row>
    <row r="7" spans="1:16382" s="16" customFormat="1" ht="111.75" customHeight="1" thickBot="1" x14ac:dyDescent="0.3">
      <c r="A7" s="31">
        <v>2</v>
      </c>
      <c r="B7" s="117"/>
      <c r="C7" s="117"/>
      <c r="D7" s="75" t="s">
        <v>72</v>
      </c>
      <c r="E7" s="63" t="s">
        <v>19</v>
      </c>
      <c r="F7" s="63" t="s">
        <v>19</v>
      </c>
      <c r="G7" s="63" t="s">
        <v>19</v>
      </c>
      <c r="H7" s="53" t="s">
        <v>63</v>
      </c>
      <c r="I7" s="53" t="s">
        <v>95</v>
      </c>
      <c r="J7" s="54">
        <v>2000000</v>
      </c>
      <c r="K7" s="54">
        <f>SUM(L7:O7)</f>
        <v>2000000</v>
      </c>
      <c r="L7" s="54">
        <v>0</v>
      </c>
      <c r="M7" s="54">
        <v>0</v>
      </c>
      <c r="N7" s="54">
        <v>2000000</v>
      </c>
      <c r="O7" s="54">
        <v>0</v>
      </c>
      <c r="P7" s="32" t="s">
        <v>20</v>
      </c>
      <c r="Q7" s="76" t="s">
        <v>36</v>
      </c>
    </row>
    <row r="8" spans="1:16382" s="9" customFormat="1" ht="32.25" customHeight="1" thickBot="1" x14ac:dyDescent="0.35">
      <c r="A8" s="118" t="s">
        <v>35</v>
      </c>
      <c r="B8" s="119"/>
      <c r="C8" s="30"/>
      <c r="D8" s="30"/>
      <c r="E8" s="52"/>
      <c r="F8" s="52"/>
      <c r="G8" s="52"/>
      <c r="H8" s="52"/>
      <c r="I8" s="52"/>
      <c r="J8" s="28">
        <f>SUM(J6:J7)</f>
        <v>5713902</v>
      </c>
      <c r="K8" s="28">
        <f t="shared" ref="K8:O8" si="0">SUM(K6:K7)</f>
        <v>5713902</v>
      </c>
      <c r="L8" s="28">
        <f t="shared" si="0"/>
        <v>0</v>
      </c>
      <c r="M8" s="28">
        <f t="shared" si="0"/>
        <v>0</v>
      </c>
      <c r="N8" s="28">
        <f t="shared" si="0"/>
        <v>5713902</v>
      </c>
      <c r="O8" s="28">
        <f t="shared" si="0"/>
        <v>0</v>
      </c>
      <c r="P8" s="29"/>
      <c r="Q8" s="77"/>
    </row>
    <row r="9" spans="1:16382" s="16" customFormat="1" ht="112.5" customHeight="1" thickBot="1" x14ac:dyDescent="0.3">
      <c r="A9" s="61">
        <v>1</v>
      </c>
      <c r="B9" s="112" t="s">
        <v>73</v>
      </c>
      <c r="C9" s="113" t="s">
        <v>74</v>
      </c>
      <c r="D9" s="92" t="s">
        <v>75</v>
      </c>
      <c r="E9" s="37" t="s">
        <v>37</v>
      </c>
      <c r="F9" s="37" t="s">
        <v>37</v>
      </c>
      <c r="G9" s="37" t="s">
        <v>37</v>
      </c>
      <c r="H9" s="64" t="s">
        <v>100</v>
      </c>
      <c r="I9" s="65" t="s">
        <v>96</v>
      </c>
      <c r="J9" s="66">
        <v>2100000</v>
      </c>
      <c r="K9" s="67">
        <f>SUM(L9:O9)</f>
        <v>2100000</v>
      </c>
      <c r="L9" s="68">
        <v>0</v>
      </c>
      <c r="M9" s="67">
        <v>0</v>
      </c>
      <c r="N9" s="69">
        <v>2100000</v>
      </c>
      <c r="O9" s="68">
        <v>0</v>
      </c>
      <c r="P9" s="14"/>
      <c r="Q9" s="78" t="s">
        <v>71</v>
      </c>
    </row>
    <row r="10" spans="1:16382" s="9" customFormat="1" ht="32.25" customHeight="1" thickBot="1" x14ac:dyDescent="0.35">
      <c r="A10" s="118" t="s">
        <v>18</v>
      </c>
      <c r="B10" s="119"/>
      <c r="C10" s="30"/>
      <c r="D10" s="30"/>
      <c r="E10" s="52"/>
      <c r="F10" s="52"/>
      <c r="G10" s="52"/>
      <c r="H10" s="52"/>
      <c r="I10" s="52"/>
      <c r="J10" s="28">
        <f>SUM(J9:J9)</f>
        <v>2100000</v>
      </c>
      <c r="K10" s="28">
        <f t="shared" ref="K10:O10" si="1">SUM(K9:K9)</f>
        <v>2100000</v>
      </c>
      <c r="L10" s="28">
        <f t="shared" si="1"/>
        <v>0</v>
      </c>
      <c r="M10" s="28">
        <f t="shared" si="1"/>
        <v>0</v>
      </c>
      <c r="N10" s="28">
        <f t="shared" si="1"/>
        <v>2100000</v>
      </c>
      <c r="O10" s="28">
        <f t="shared" si="1"/>
        <v>0</v>
      </c>
      <c r="P10" s="29"/>
      <c r="Q10" s="77"/>
    </row>
    <row r="11" spans="1:16382" s="16" customFormat="1" ht="112.5" customHeight="1" thickBot="1" x14ac:dyDescent="0.3">
      <c r="A11" s="61">
        <v>1</v>
      </c>
      <c r="B11" s="112" t="s">
        <v>41</v>
      </c>
      <c r="C11" s="113">
        <v>4821050665</v>
      </c>
      <c r="D11" s="92" t="s">
        <v>245</v>
      </c>
      <c r="E11" s="37" t="s">
        <v>37</v>
      </c>
      <c r="F11" s="37" t="s">
        <v>37</v>
      </c>
      <c r="G11" s="37" t="s">
        <v>37</v>
      </c>
      <c r="H11" s="64" t="s">
        <v>246</v>
      </c>
      <c r="I11" s="65" t="s">
        <v>196</v>
      </c>
      <c r="J11" s="66">
        <v>1797750</v>
      </c>
      <c r="K11" s="67">
        <f>SUM(L11:O11)</f>
        <v>1797750</v>
      </c>
      <c r="L11" s="68">
        <v>0</v>
      </c>
      <c r="M11" s="67">
        <v>0</v>
      </c>
      <c r="N11" s="69">
        <v>1797750</v>
      </c>
      <c r="O11" s="68">
        <v>0</v>
      </c>
      <c r="P11" s="14" t="s">
        <v>27</v>
      </c>
      <c r="Q11" s="78" t="s">
        <v>247</v>
      </c>
    </row>
    <row r="12" spans="1:16382" s="9" customFormat="1" ht="32.25" customHeight="1" thickBot="1" x14ac:dyDescent="0.35">
      <c r="A12" s="118" t="s">
        <v>18</v>
      </c>
      <c r="B12" s="119"/>
      <c r="C12" s="30"/>
      <c r="D12" s="30"/>
      <c r="E12" s="52"/>
      <c r="F12" s="52"/>
      <c r="G12" s="52"/>
      <c r="H12" s="52"/>
      <c r="I12" s="52"/>
      <c r="J12" s="28">
        <f>SUM(J11:J11)</f>
        <v>1797750</v>
      </c>
      <c r="K12" s="28">
        <f t="shared" ref="K12:O12" si="2">SUM(K11:K11)</f>
        <v>1797750</v>
      </c>
      <c r="L12" s="28">
        <f t="shared" si="2"/>
        <v>0</v>
      </c>
      <c r="M12" s="28">
        <f t="shared" si="2"/>
        <v>0</v>
      </c>
      <c r="N12" s="28">
        <f t="shared" si="2"/>
        <v>1797750</v>
      </c>
      <c r="O12" s="28">
        <f t="shared" si="2"/>
        <v>0</v>
      </c>
      <c r="P12" s="29"/>
      <c r="Q12" s="77"/>
    </row>
    <row r="13" spans="1:16382" s="16" customFormat="1" ht="47.25" customHeight="1" x14ac:dyDescent="0.25">
      <c r="A13" s="129" t="s">
        <v>248</v>
      </c>
      <c r="B13" s="130"/>
      <c r="C13" s="130"/>
      <c r="D13" s="130"/>
      <c r="E13" s="33"/>
      <c r="F13" s="33"/>
      <c r="G13" s="33"/>
      <c r="H13" s="34"/>
      <c r="I13" s="34"/>
      <c r="J13" s="55">
        <f>SUM(J8,J10,J12)</f>
        <v>9611652</v>
      </c>
      <c r="K13" s="55">
        <f>K14+K15+K16</f>
        <v>9611652</v>
      </c>
      <c r="L13" s="55">
        <f t="shared" ref="K13:O13" si="3">SUM(L8,L10,L12)</f>
        <v>0</v>
      </c>
      <c r="M13" s="55">
        <f t="shared" si="3"/>
        <v>0</v>
      </c>
      <c r="N13" s="55">
        <f t="shared" si="3"/>
        <v>9611652</v>
      </c>
      <c r="O13" s="55">
        <f t="shared" si="3"/>
        <v>0</v>
      </c>
      <c r="P13" s="35"/>
      <c r="Q13" s="79"/>
    </row>
    <row r="14" spans="1:16382" s="16" customFormat="1" ht="47.25" customHeight="1" x14ac:dyDescent="0.25">
      <c r="A14" s="17" t="s">
        <v>94</v>
      </c>
      <c r="B14" s="18"/>
      <c r="C14" s="21"/>
      <c r="D14" s="18"/>
      <c r="E14" s="18"/>
      <c r="F14" s="18"/>
      <c r="G14" s="18"/>
      <c r="H14" s="18"/>
      <c r="I14" s="18"/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5"/>
      <c r="Q14" s="80"/>
    </row>
    <row r="15" spans="1:16382" s="16" customFormat="1" ht="47.25" customHeight="1" x14ac:dyDescent="0.25">
      <c r="A15" s="19" t="s">
        <v>39</v>
      </c>
      <c r="B15" s="20"/>
      <c r="C15" s="23"/>
      <c r="D15" s="20"/>
      <c r="E15" s="20"/>
      <c r="F15" s="20"/>
      <c r="G15" s="20"/>
      <c r="H15" s="20"/>
      <c r="I15" s="20"/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6"/>
      <c r="Q15" s="81"/>
    </row>
    <row r="16" spans="1:16382" s="16" customFormat="1" ht="47.25" customHeight="1" thickBot="1" x14ac:dyDescent="0.3">
      <c r="A16" s="56" t="s">
        <v>249</v>
      </c>
      <c r="B16" s="57"/>
      <c r="C16" s="57"/>
      <c r="D16" s="57"/>
      <c r="E16" s="57"/>
      <c r="F16" s="57"/>
      <c r="G16" s="57"/>
      <c r="H16" s="57"/>
      <c r="I16" s="57"/>
      <c r="J16" s="58">
        <f>SUM(J6:J7,J9:J9,J11:J11)</f>
        <v>9611652</v>
      </c>
      <c r="K16" s="58">
        <f t="shared" ref="K16:O16" si="4">SUM(K6:K7,K9:K9,K11:K11)</f>
        <v>9611652</v>
      </c>
      <c r="L16" s="58">
        <f t="shared" si="4"/>
        <v>0</v>
      </c>
      <c r="M16" s="58">
        <f t="shared" si="4"/>
        <v>0</v>
      </c>
      <c r="N16" s="58">
        <f t="shared" si="4"/>
        <v>9611652</v>
      </c>
      <c r="O16" s="58">
        <f t="shared" si="4"/>
        <v>0</v>
      </c>
      <c r="P16" s="27"/>
      <c r="Q16" s="82"/>
    </row>
    <row r="17" spans="1:20" s="148" customFormat="1" ht="60" customHeight="1" thickBot="1" x14ac:dyDescent="0.3">
      <c r="A17" s="126" t="s">
        <v>269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8"/>
    </row>
    <row r="18" spans="1:20" s="16" customFormat="1" ht="112.5" customHeight="1" thickBot="1" x14ac:dyDescent="0.3">
      <c r="A18" s="61">
        <v>1</v>
      </c>
      <c r="B18" s="112" t="s">
        <v>21</v>
      </c>
      <c r="C18" s="113">
        <v>4821048183</v>
      </c>
      <c r="D18" s="92" t="s">
        <v>79</v>
      </c>
      <c r="E18" s="37" t="s">
        <v>19</v>
      </c>
      <c r="F18" s="37" t="s">
        <v>19</v>
      </c>
      <c r="G18" s="37" t="s">
        <v>19</v>
      </c>
      <c r="H18" s="64" t="s">
        <v>239</v>
      </c>
      <c r="I18" s="65" t="s">
        <v>80</v>
      </c>
      <c r="J18" s="66">
        <v>500000</v>
      </c>
      <c r="K18" s="67">
        <f>SUM(L18:O18)</f>
        <v>500000</v>
      </c>
      <c r="L18" s="68">
        <v>0</v>
      </c>
      <c r="M18" s="67">
        <v>0</v>
      </c>
      <c r="N18" s="69">
        <v>500000</v>
      </c>
      <c r="O18" s="68">
        <v>0</v>
      </c>
      <c r="P18" s="14" t="s">
        <v>17</v>
      </c>
      <c r="Q18" s="78" t="s">
        <v>36</v>
      </c>
    </row>
    <row r="19" spans="1:20" s="9" customFormat="1" ht="32.25" customHeight="1" thickBot="1" x14ac:dyDescent="0.35">
      <c r="A19" s="118" t="s">
        <v>18</v>
      </c>
      <c r="B19" s="119"/>
      <c r="C19" s="30"/>
      <c r="D19" s="30"/>
      <c r="E19" s="52"/>
      <c r="F19" s="52"/>
      <c r="G19" s="52"/>
      <c r="H19" s="52"/>
      <c r="I19" s="52"/>
      <c r="J19" s="28">
        <f>SUM(J18:J18)</f>
        <v>500000</v>
      </c>
      <c r="K19" s="28">
        <f t="shared" ref="K19:O19" si="5">SUM(K18:K18)</f>
        <v>500000</v>
      </c>
      <c r="L19" s="28">
        <f t="shared" si="5"/>
        <v>0</v>
      </c>
      <c r="M19" s="28">
        <f t="shared" si="5"/>
        <v>0</v>
      </c>
      <c r="N19" s="28">
        <f t="shared" si="5"/>
        <v>500000</v>
      </c>
      <c r="O19" s="28">
        <f t="shared" si="5"/>
        <v>0</v>
      </c>
      <c r="P19" s="29"/>
      <c r="Q19" s="77"/>
    </row>
    <row r="20" spans="1:20" s="16" customFormat="1" ht="112.5" customHeight="1" x14ac:dyDescent="0.25">
      <c r="A20" s="31">
        <v>1</v>
      </c>
      <c r="B20" s="115" t="s">
        <v>91</v>
      </c>
      <c r="C20" s="115">
        <v>4821051066</v>
      </c>
      <c r="D20" s="73" t="s">
        <v>92</v>
      </c>
      <c r="E20" s="37" t="s">
        <v>37</v>
      </c>
      <c r="F20" s="37" t="s">
        <v>37</v>
      </c>
      <c r="G20" s="37" t="s">
        <v>37</v>
      </c>
      <c r="H20" s="50" t="s">
        <v>254</v>
      </c>
      <c r="I20" s="90" t="s">
        <v>99</v>
      </c>
      <c r="J20" s="68">
        <v>4200000</v>
      </c>
      <c r="K20" s="67">
        <f>SUM(L20:O20)</f>
        <v>4200000</v>
      </c>
      <c r="L20" s="68">
        <v>0</v>
      </c>
      <c r="M20" s="67">
        <v>0</v>
      </c>
      <c r="N20" s="68">
        <v>4200000</v>
      </c>
      <c r="O20" s="68">
        <v>0</v>
      </c>
      <c r="P20" s="39" t="s">
        <v>17</v>
      </c>
      <c r="Q20" s="78" t="s">
        <v>36</v>
      </c>
    </row>
    <row r="21" spans="1:20" s="7" customFormat="1" ht="112.5" customHeight="1" x14ac:dyDescent="0.25">
      <c r="A21" s="60">
        <v>2</v>
      </c>
      <c r="B21" s="116"/>
      <c r="C21" s="116"/>
      <c r="D21" s="63" t="s">
        <v>98</v>
      </c>
      <c r="E21" s="63" t="s">
        <v>19</v>
      </c>
      <c r="F21" s="63" t="s">
        <v>19</v>
      </c>
      <c r="G21" s="63" t="s">
        <v>19</v>
      </c>
      <c r="H21" s="114" t="s">
        <v>105</v>
      </c>
      <c r="I21" s="114" t="s">
        <v>99</v>
      </c>
      <c r="J21" s="72">
        <v>5000000</v>
      </c>
      <c r="K21" s="54">
        <f>SUM(L21:O21)</f>
        <v>5000000</v>
      </c>
      <c r="L21" s="54">
        <v>0</v>
      </c>
      <c r="M21" s="54">
        <v>0</v>
      </c>
      <c r="N21" s="54">
        <v>5000000</v>
      </c>
      <c r="O21" s="54">
        <v>0</v>
      </c>
      <c r="P21" s="32" t="s">
        <v>17</v>
      </c>
      <c r="Q21" s="76" t="s">
        <v>36</v>
      </c>
    </row>
    <row r="22" spans="1:20" s="16" customFormat="1" ht="112.5" customHeight="1" x14ac:dyDescent="0.25">
      <c r="A22" s="60">
        <v>3</v>
      </c>
      <c r="B22" s="116"/>
      <c r="C22" s="116"/>
      <c r="D22" s="75" t="s">
        <v>104</v>
      </c>
      <c r="E22" s="63" t="s">
        <v>19</v>
      </c>
      <c r="F22" s="63" t="s">
        <v>19</v>
      </c>
      <c r="G22" s="63" t="s">
        <v>19</v>
      </c>
      <c r="H22" s="53" t="s">
        <v>106</v>
      </c>
      <c r="I22" s="53" t="s">
        <v>99</v>
      </c>
      <c r="J22" s="54">
        <v>4000000</v>
      </c>
      <c r="K22" s="54">
        <f>SUM(L22:O22)</f>
        <v>4000000</v>
      </c>
      <c r="L22" s="54">
        <v>0</v>
      </c>
      <c r="M22" s="54">
        <v>0</v>
      </c>
      <c r="N22" s="54">
        <v>4000000</v>
      </c>
      <c r="O22" s="54">
        <v>0</v>
      </c>
      <c r="P22" s="32" t="s">
        <v>17</v>
      </c>
      <c r="Q22" s="76" t="s">
        <v>36</v>
      </c>
    </row>
    <row r="23" spans="1:20" s="16" customFormat="1" ht="112.5" customHeight="1" x14ac:dyDescent="0.25">
      <c r="A23" s="31">
        <v>4</v>
      </c>
      <c r="B23" s="116"/>
      <c r="C23" s="116"/>
      <c r="D23" s="73" t="s">
        <v>103</v>
      </c>
      <c r="E23" s="37" t="s">
        <v>37</v>
      </c>
      <c r="F23" s="37" t="s">
        <v>37</v>
      </c>
      <c r="G23" s="37" t="s">
        <v>37</v>
      </c>
      <c r="H23" s="50" t="s">
        <v>255</v>
      </c>
      <c r="I23" s="90" t="s">
        <v>107</v>
      </c>
      <c r="J23" s="68">
        <v>28000000</v>
      </c>
      <c r="K23" s="67">
        <f>SUM(L23:O23)</f>
        <v>28000000</v>
      </c>
      <c r="L23" s="68">
        <v>0</v>
      </c>
      <c r="M23" s="67">
        <v>0</v>
      </c>
      <c r="N23" s="68">
        <v>28000000</v>
      </c>
      <c r="O23" s="68">
        <v>0</v>
      </c>
      <c r="P23" s="39" t="s">
        <v>17</v>
      </c>
      <c r="Q23" s="78" t="s">
        <v>36</v>
      </c>
    </row>
    <row r="24" spans="1:20" s="16" customFormat="1" ht="112.5" customHeight="1" thickBot="1" x14ac:dyDescent="0.3">
      <c r="A24" s="31">
        <v>5</v>
      </c>
      <c r="B24" s="117"/>
      <c r="C24" s="117"/>
      <c r="D24" s="73" t="s">
        <v>102</v>
      </c>
      <c r="E24" s="37" t="s">
        <v>37</v>
      </c>
      <c r="F24" s="37" t="s">
        <v>37</v>
      </c>
      <c r="G24" s="37" t="s">
        <v>37</v>
      </c>
      <c r="H24" s="50" t="s">
        <v>256</v>
      </c>
      <c r="I24" s="90" t="s">
        <v>107</v>
      </c>
      <c r="J24" s="68">
        <v>8000000</v>
      </c>
      <c r="K24" s="67">
        <f>SUM(L24:O24)</f>
        <v>8000000</v>
      </c>
      <c r="L24" s="68">
        <v>0</v>
      </c>
      <c r="M24" s="67">
        <v>0</v>
      </c>
      <c r="N24" s="68">
        <v>8000000</v>
      </c>
      <c r="O24" s="68">
        <v>0</v>
      </c>
      <c r="P24" s="39" t="s">
        <v>17</v>
      </c>
      <c r="Q24" s="78" t="s">
        <v>36</v>
      </c>
    </row>
    <row r="25" spans="1:20" s="9" customFormat="1" ht="32.25" customHeight="1" thickBot="1" x14ac:dyDescent="0.35">
      <c r="A25" s="118" t="s">
        <v>162</v>
      </c>
      <c r="B25" s="119"/>
      <c r="C25" s="30"/>
      <c r="D25" s="30"/>
      <c r="E25" s="52"/>
      <c r="F25" s="52"/>
      <c r="G25" s="52"/>
      <c r="H25" s="52"/>
      <c r="I25" s="52"/>
      <c r="J25" s="28">
        <f>SUM(J20:J24)</f>
        <v>49200000</v>
      </c>
      <c r="K25" s="28">
        <f t="shared" ref="K25:O25" si="6">SUM(K20:K24)</f>
        <v>49200000</v>
      </c>
      <c r="L25" s="28">
        <f t="shared" si="6"/>
        <v>0</v>
      </c>
      <c r="M25" s="28">
        <f t="shared" si="6"/>
        <v>0</v>
      </c>
      <c r="N25" s="28">
        <f t="shared" si="6"/>
        <v>49200000</v>
      </c>
      <c r="O25" s="28">
        <f t="shared" si="6"/>
        <v>0</v>
      </c>
      <c r="P25" s="29"/>
      <c r="Q25" s="77"/>
    </row>
    <row r="26" spans="1:20" s="9" customFormat="1" ht="112.5" customHeight="1" x14ac:dyDescent="0.3">
      <c r="A26" s="31">
        <v>1</v>
      </c>
      <c r="B26" s="115" t="s">
        <v>41</v>
      </c>
      <c r="C26" s="115">
        <v>4821050665</v>
      </c>
      <c r="D26" s="37" t="s">
        <v>81</v>
      </c>
      <c r="E26" s="37" t="s">
        <v>37</v>
      </c>
      <c r="F26" s="37" t="s">
        <v>37</v>
      </c>
      <c r="G26" s="37" t="s">
        <v>37</v>
      </c>
      <c r="H26" s="50" t="s">
        <v>109</v>
      </c>
      <c r="I26" s="74" t="s">
        <v>48</v>
      </c>
      <c r="J26" s="68">
        <v>60000</v>
      </c>
      <c r="K26" s="38">
        <f>SUM(L26:O26)</f>
        <v>60000</v>
      </c>
      <c r="L26" s="38">
        <v>0</v>
      </c>
      <c r="M26" s="38">
        <v>0</v>
      </c>
      <c r="N26" s="68">
        <v>60000</v>
      </c>
      <c r="O26" s="38">
        <v>0</v>
      </c>
      <c r="P26" s="39" t="s">
        <v>17</v>
      </c>
      <c r="Q26" s="78" t="s">
        <v>36</v>
      </c>
    </row>
    <row r="27" spans="1:20" s="9" customFormat="1" ht="112.5" customHeight="1" x14ac:dyDescent="0.3">
      <c r="A27" s="59">
        <v>2</v>
      </c>
      <c r="B27" s="116"/>
      <c r="C27" s="116"/>
      <c r="D27" s="36" t="s">
        <v>82</v>
      </c>
      <c r="E27" s="36" t="s">
        <v>37</v>
      </c>
      <c r="F27" s="36" t="s">
        <v>37</v>
      </c>
      <c r="G27" s="36" t="s">
        <v>37</v>
      </c>
      <c r="H27" s="50" t="s">
        <v>110</v>
      </c>
      <c r="I27" s="74" t="s">
        <v>84</v>
      </c>
      <c r="J27" s="68">
        <v>280000</v>
      </c>
      <c r="K27" s="38">
        <f>SUM(L27:O27)</f>
        <v>280000</v>
      </c>
      <c r="L27" s="41">
        <v>0</v>
      </c>
      <c r="M27" s="41">
        <v>0</v>
      </c>
      <c r="N27" s="68">
        <v>280000</v>
      </c>
      <c r="O27" s="41">
        <v>0</v>
      </c>
      <c r="P27" s="42" t="s">
        <v>17</v>
      </c>
      <c r="Q27" s="83" t="s">
        <v>36</v>
      </c>
    </row>
    <row r="28" spans="1:20" s="9" customFormat="1" ht="112.5" customHeight="1" x14ac:dyDescent="0.3">
      <c r="A28" s="59">
        <v>3</v>
      </c>
      <c r="B28" s="116"/>
      <c r="C28" s="116"/>
      <c r="D28" s="36" t="s">
        <v>83</v>
      </c>
      <c r="E28" s="36" t="s">
        <v>37</v>
      </c>
      <c r="F28" s="36" t="s">
        <v>37</v>
      </c>
      <c r="G28" s="36" t="s">
        <v>37</v>
      </c>
      <c r="H28" s="50" t="s">
        <v>111</v>
      </c>
      <c r="I28" s="74" t="s">
        <v>77</v>
      </c>
      <c r="J28" s="68">
        <v>450000</v>
      </c>
      <c r="K28" s="38">
        <f>SUM(L28:O28)</f>
        <v>450000</v>
      </c>
      <c r="L28" s="41">
        <v>0</v>
      </c>
      <c r="M28" s="41">
        <v>0</v>
      </c>
      <c r="N28" s="68">
        <v>450000</v>
      </c>
      <c r="O28" s="41">
        <v>0</v>
      </c>
      <c r="P28" s="42" t="s">
        <v>17</v>
      </c>
      <c r="Q28" s="83" t="s">
        <v>36</v>
      </c>
    </row>
    <row r="29" spans="1:20" s="9" customFormat="1" ht="112.5" customHeight="1" thickBot="1" x14ac:dyDescent="0.35">
      <c r="A29" s="59">
        <v>4</v>
      </c>
      <c r="B29" s="117"/>
      <c r="C29" s="117"/>
      <c r="D29" s="36" t="s">
        <v>243</v>
      </c>
      <c r="E29" s="36" t="s">
        <v>37</v>
      </c>
      <c r="F29" s="36" t="s">
        <v>37</v>
      </c>
      <c r="G29" s="36" t="s">
        <v>37</v>
      </c>
      <c r="H29" s="50" t="s">
        <v>242</v>
      </c>
      <c r="I29" s="74" t="s">
        <v>78</v>
      </c>
      <c r="J29" s="68">
        <v>7300000</v>
      </c>
      <c r="K29" s="38">
        <f>SUM(L29:O29)</f>
        <v>7300000</v>
      </c>
      <c r="L29" s="41">
        <v>0</v>
      </c>
      <c r="M29" s="41">
        <v>0</v>
      </c>
      <c r="N29" s="68">
        <v>7300000</v>
      </c>
      <c r="O29" s="41">
        <v>0</v>
      </c>
      <c r="P29" s="42" t="s">
        <v>17</v>
      </c>
      <c r="Q29" s="83" t="s">
        <v>36</v>
      </c>
    </row>
    <row r="30" spans="1:20" s="9" customFormat="1" ht="32.25" customHeight="1" thickBot="1" x14ac:dyDescent="0.35">
      <c r="A30" s="118" t="s">
        <v>58</v>
      </c>
      <c r="B30" s="119"/>
      <c r="C30" s="30"/>
      <c r="D30" s="30"/>
      <c r="E30" s="52"/>
      <c r="F30" s="52"/>
      <c r="G30" s="52"/>
      <c r="H30" s="52"/>
      <c r="I30" s="52"/>
      <c r="J30" s="28">
        <f>SUM(J26:J29)</f>
        <v>8090000</v>
      </c>
      <c r="K30" s="28">
        <f t="shared" ref="K30:O30" si="7">SUM(K26:K29)</f>
        <v>8090000</v>
      </c>
      <c r="L30" s="28">
        <f t="shared" si="7"/>
        <v>0</v>
      </c>
      <c r="M30" s="28">
        <f t="shared" si="7"/>
        <v>0</v>
      </c>
      <c r="N30" s="28">
        <f t="shared" si="7"/>
        <v>8090000</v>
      </c>
      <c r="O30" s="28">
        <f t="shared" si="7"/>
        <v>0</v>
      </c>
      <c r="P30" s="29"/>
      <c r="Q30" s="77"/>
    </row>
    <row r="31" spans="1:20" s="16" customFormat="1" ht="112.5" customHeight="1" thickBot="1" x14ac:dyDescent="0.3">
      <c r="A31" s="60">
        <v>1</v>
      </c>
      <c r="B31" s="91" t="s">
        <v>73</v>
      </c>
      <c r="C31" s="110">
        <v>4821000819</v>
      </c>
      <c r="D31" s="75" t="s">
        <v>76</v>
      </c>
      <c r="E31" s="63" t="s">
        <v>19</v>
      </c>
      <c r="F31" s="63" t="s">
        <v>19</v>
      </c>
      <c r="G31" s="63" t="s">
        <v>19</v>
      </c>
      <c r="H31" s="53" t="s">
        <v>101</v>
      </c>
      <c r="I31" s="53" t="s">
        <v>97</v>
      </c>
      <c r="J31" s="54">
        <v>3800000</v>
      </c>
      <c r="K31" s="54">
        <f>SUM(L31:O31)</f>
        <v>3800000</v>
      </c>
      <c r="L31" s="54">
        <v>0</v>
      </c>
      <c r="M31" s="54">
        <v>0</v>
      </c>
      <c r="N31" s="54">
        <v>3800000</v>
      </c>
      <c r="O31" s="54">
        <v>0</v>
      </c>
      <c r="P31" s="32" t="s">
        <v>17</v>
      </c>
      <c r="Q31" s="76" t="s">
        <v>36</v>
      </c>
      <c r="R31" s="149"/>
      <c r="S31" s="93"/>
      <c r="T31" s="93"/>
    </row>
    <row r="32" spans="1:20" s="9" customFormat="1" ht="32.25" customHeight="1" thickBot="1" x14ac:dyDescent="0.35">
      <c r="A32" s="118" t="s">
        <v>18</v>
      </c>
      <c r="B32" s="119"/>
      <c r="C32" s="30"/>
      <c r="D32" s="30"/>
      <c r="E32" s="52"/>
      <c r="F32" s="52"/>
      <c r="G32" s="52"/>
      <c r="H32" s="52"/>
      <c r="I32" s="52"/>
      <c r="J32" s="28">
        <f>SUM(J31:J31)</f>
        <v>3800000</v>
      </c>
      <c r="K32" s="28">
        <f t="shared" ref="K32:O32" si="8">SUM(K31:K31)</f>
        <v>3800000</v>
      </c>
      <c r="L32" s="28">
        <f t="shared" si="8"/>
        <v>0</v>
      </c>
      <c r="M32" s="28">
        <f t="shared" si="8"/>
        <v>0</v>
      </c>
      <c r="N32" s="28">
        <f t="shared" si="8"/>
        <v>3800000</v>
      </c>
      <c r="O32" s="28">
        <f t="shared" si="8"/>
        <v>0</v>
      </c>
      <c r="P32" s="29"/>
      <c r="Q32" s="77"/>
    </row>
    <row r="33" spans="1:415" s="16" customFormat="1" ht="112.5" customHeight="1" thickBot="1" x14ac:dyDescent="0.3">
      <c r="A33" s="96">
        <v>1</v>
      </c>
      <c r="B33" s="112" t="s">
        <v>250</v>
      </c>
      <c r="C33" s="113" t="s">
        <v>251</v>
      </c>
      <c r="D33" s="105" t="s">
        <v>252</v>
      </c>
      <c r="E33" s="105" t="s">
        <v>253</v>
      </c>
      <c r="F33" s="105" t="s">
        <v>266</v>
      </c>
      <c r="G33" s="105" t="s">
        <v>37</v>
      </c>
      <c r="H33" s="106" t="s">
        <v>260</v>
      </c>
      <c r="I33" s="106" t="s">
        <v>261</v>
      </c>
      <c r="J33" s="107">
        <v>110358797.65000001</v>
      </c>
      <c r="K33" s="107">
        <f>SUM(L33:O33)</f>
        <v>110358797.64999999</v>
      </c>
      <c r="L33" s="107">
        <v>67738230</v>
      </c>
      <c r="M33" s="107">
        <v>34895451.82</v>
      </c>
      <c r="N33" s="107">
        <v>7725115.8300000001</v>
      </c>
      <c r="O33" s="107">
        <v>0</v>
      </c>
      <c r="P33" s="105" t="s">
        <v>60</v>
      </c>
      <c r="Q33" s="108" t="s">
        <v>36</v>
      </c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  <c r="DQ33" s="93"/>
      <c r="DR33" s="93"/>
      <c r="DS33" s="93"/>
      <c r="DT33" s="93"/>
      <c r="DU33" s="93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  <c r="FW33" s="93"/>
      <c r="FX33" s="93"/>
      <c r="FY33" s="93"/>
      <c r="FZ33" s="93"/>
      <c r="GA33" s="93"/>
      <c r="GB33" s="93"/>
      <c r="GC33" s="93"/>
      <c r="GD33" s="93"/>
      <c r="GE33" s="93"/>
      <c r="GF33" s="93"/>
      <c r="GG33" s="93"/>
      <c r="GH33" s="93"/>
      <c r="GI33" s="93"/>
      <c r="GJ33" s="93"/>
      <c r="GK33" s="93"/>
      <c r="GL33" s="93"/>
      <c r="GM33" s="93"/>
      <c r="GN33" s="93"/>
      <c r="GO33" s="93"/>
      <c r="GP33" s="93"/>
      <c r="GQ33" s="93"/>
      <c r="GR33" s="93"/>
      <c r="GS33" s="93"/>
      <c r="GT33" s="93"/>
      <c r="GU33" s="93"/>
      <c r="GV33" s="93"/>
      <c r="GW33" s="93"/>
      <c r="GX33" s="93"/>
      <c r="GY33" s="93"/>
      <c r="GZ33" s="93"/>
      <c r="HA33" s="93"/>
      <c r="HB33" s="93"/>
      <c r="HC33" s="93"/>
      <c r="HD33" s="93"/>
      <c r="HE33" s="93"/>
      <c r="HF33" s="93"/>
      <c r="HG33" s="93"/>
      <c r="HH33" s="93"/>
      <c r="HI33" s="93"/>
      <c r="HJ33" s="93"/>
      <c r="HK33" s="93"/>
      <c r="HL33" s="93"/>
      <c r="HM33" s="93"/>
      <c r="HN33" s="93"/>
      <c r="HO33" s="93"/>
      <c r="HP33" s="93"/>
      <c r="HQ33" s="93"/>
      <c r="HR33" s="93"/>
      <c r="HS33" s="93"/>
      <c r="HT33" s="93"/>
      <c r="HU33" s="93"/>
      <c r="HV33" s="93"/>
      <c r="HW33" s="93"/>
      <c r="HX33" s="93"/>
      <c r="HY33" s="93"/>
      <c r="HZ33" s="93"/>
      <c r="IA33" s="93"/>
      <c r="IB33" s="93"/>
      <c r="IC33" s="93"/>
      <c r="ID33" s="93"/>
      <c r="IE33" s="93"/>
      <c r="IF33" s="93"/>
      <c r="IG33" s="93"/>
      <c r="IH33" s="93"/>
      <c r="II33" s="93"/>
      <c r="IJ33" s="93"/>
      <c r="IK33" s="93"/>
      <c r="IL33" s="93"/>
      <c r="IM33" s="93"/>
      <c r="IN33" s="93"/>
      <c r="IO33" s="93"/>
      <c r="IP33" s="93"/>
      <c r="IQ33" s="93"/>
      <c r="IR33" s="93"/>
      <c r="IS33" s="93"/>
      <c r="IT33" s="93"/>
      <c r="IU33" s="93"/>
      <c r="IV33" s="93"/>
      <c r="IW33" s="93"/>
      <c r="IX33" s="93"/>
      <c r="IY33" s="93"/>
      <c r="IZ33" s="93"/>
      <c r="JA33" s="93"/>
      <c r="JB33" s="93"/>
      <c r="JC33" s="93"/>
      <c r="JD33" s="93"/>
      <c r="JE33" s="93"/>
      <c r="JF33" s="93"/>
      <c r="JG33" s="93"/>
      <c r="JH33" s="93"/>
      <c r="JI33" s="93"/>
      <c r="JJ33" s="93"/>
      <c r="JK33" s="93"/>
      <c r="JL33" s="93"/>
      <c r="JM33" s="93"/>
      <c r="JN33" s="93"/>
      <c r="JO33" s="93"/>
      <c r="JP33" s="93"/>
      <c r="JQ33" s="93"/>
      <c r="JR33" s="93"/>
      <c r="JS33" s="93"/>
      <c r="JT33" s="93"/>
      <c r="JU33" s="93"/>
      <c r="JV33" s="93"/>
      <c r="JW33" s="93"/>
      <c r="JX33" s="93"/>
      <c r="JY33" s="93"/>
      <c r="JZ33" s="93"/>
      <c r="KA33" s="93"/>
      <c r="KB33" s="93"/>
      <c r="KC33" s="93"/>
      <c r="KD33" s="93"/>
      <c r="KE33" s="93"/>
      <c r="KF33" s="93"/>
      <c r="KG33" s="93"/>
      <c r="KH33" s="93"/>
      <c r="KI33" s="93"/>
      <c r="KJ33" s="93"/>
      <c r="KK33" s="93"/>
      <c r="KL33" s="93"/>
      <c r="KM33" s="93"/>
      <c r="KN33" s="93"/>
      <c r="KO33" s="93"/>
      <c r="KP33" s="93"/>
      <c r="KQ33" s="93"/>
      <c r="KR33" s="93"/>
      <c r="KS33" s="93"/>
      <c r="KT33" s="93"/>
      <c r="KU33" s="93"/>
      <c r="KV33" s="93"/>
      <c r="KW33" s="93"/>
      <c r="KX33" s="93"/>
      <c r="KY33" s="93"/>
      <c r="KZ33" s="93"/>
      <c r="LA33" s="93"/>
      <c r="LB33" s="93"/>
      <c r="LC33" s="93"/>
      <c r="LD33" s="93"/>
      <c r="LE33" s="93"/>
      <c r="LF33" s="93"/>
      <c r="LG33" s="93"/>
      <c r="LH33" s="93"/>
      <c r="LI33" s="93"/>
      <c r="LJ33" s="93"/>
      <c r="LK33" s="93"/>
      <c r="LL33" s="93"/>
      <c r="LM33" s="93"/>
      <c r="LN33" s="93"/>
      <c r="LO33" s="93"/>
      <c r="LP33" s="93"/>
      <c r="LQ33" s="93"/>
      <c r="LR33" s="93"/>
      <c r="LS33" s="93"/>
      <c r="LT33" s="93"/>
      <c r="LU33" s="93"/>
      <c r="LV33" s="93"/>
      <c r="LW33" s="93"/>
      <c r="LX33" s="93"/>
      <c r="LY33" s="93"/>
      <c r="LZ33" s="93"/>
      <c r="MA33" s="93"/>
      <c r="MB33" s="93"/>
      <c r="MC33" s="93"/>
      <c r="MD33" s="93"/>
      <c r="ME33" s="93"/>
      <c r="MF33" s="93"/>
      <c r="MG33" s="93"/>
      <c r="MH33" s="93"/>
      <c r="MI33" s="93"/>
      <c r="MJ33" s="93"/>
      <c r="MK33" s="93"/>
      <c r="ML33" s="93"/>
      <c r="MM33" s="93"/>
      <c r="MN33" s="93"/>
      <c r="MO33" s="93"/>
      <c r="MP33" s="93"/>
      <c r="MQ33" s="93"/>
      <c r="MR33" s="93"/>
      <c r="MS33" s="93"/>
      <c r="MT33" s="93"/>
      <c r="MU33" s="93"/>
      <c r="MV33" s="93"/>
      <c r="MW33" s="93"/>
      <c r="MX33" s="93"/>
      <c r="MY33" s="93"/>
      <c r="MZ33" s="93"/>
      <c r="NA33" s="93"/>
      <c r="NB33" s="93"/>
      <c r="NC33" s="93"/>
      <c r="ND33" s="93"/>
      <c r="NE33" s="93"/>
      <c r="NF33" s="93"/>
      <c r="NG33" s="93"/>
      <c r="NH33" s="93"/>
      <c r="NI33" s="93"/>
      <c r="NJ33" s="93"/>
      <c r="NK33" s="93"/>
      <c r="NL33" s="93"/>
      <c r="NM33" s="93"/>
      <c r="NN33" s="93"/>
      <c r="NO33" s="93"/>
      <c r="NP33" s="93"/>
      <c r="NQ33" s="93"/>
      <c r="NR33" s="93"/>
      <c r="NS33" s="93"/>
      <c r="NT33" s="93"/>
      <c r="NU33" s="93"/>
      <c r="NV33" s="93"/>
      <c r="NW33" s="93"/>
      <c r="NX33" s="93"/>
      <c r="NY33" s="93"/>
      <c r="NZ33" s="93"/>
      <c r="OA33" s="93"/>
      <c r="OB33" s="93"/>
      <c r="OC33" s="93"/>
      <c r="OD33" s="93"/>
      <c r="OE33" s="93"/>
      <c r="OF33" s="93"/>
      <c r="OG33" s="93"/>
      <c r="OH33" s="93"/>
      <c r="OI33" s="93"/>
      <c r="OJ33" s="93"/>
      <c r="OK33" s="93"/>
      <c r="OL33" s="93"/>
      <c r="OM33" s="93"/>
      <c r="ON33" s="93"/>
      <c r="OO33" s="93"/>
      <c r="OP33" s="93"/>
      <c r="OQ33" s="93"/>
      <c r="OR33" s="93"/>
      <c r="OS33" s="93"/>
      <c r="OT33" s="93"/>
      <c r="OU33" s="93"/>
      <c r="OV33" s="93"/>
      <c r="OW33" s="93"/>
      <c r="OX33" s="93"/>
      <c r="OY33" s="93"/>
    </row>
    <row r="34" spans="1:415" s="9" customFormat="1" ht="32.25" customHeight="1" thickBot="1" x14ac:dyDescent="0.35">
      <c r="A34" s="118" t="s">
        <v>18</v>
      </c>
      <c r="B34" s="119"/>
      <c r="C34" s="30"/>
      <c r="D34" s="30"/>
      <c r="E34" s="52"/>
      <c r="F34" s="52"/>
      <c r="G34" s="52"/>
      <c r="H34" s="52"/>
      <c r="I34" s="52"/>
      <c r="J34" s="28">
        <f>SUM(J33:J33)</f>
        <v>110358797.65000001</v>
      </c>
      <c r="K34" s="28">
        <f t="shared" ref="K34:O34" si="9">SUM(K33:K33)</f>
        <v>110358797.64999999</v>
      </c>
      <c r="L34" s="28">
        <f t="shared" si="9"/>
        <v>67738230</v>
      </c>
      <c r="M34" s="28">
        <f t="shared" si="9"/>
        <v>34895451.82</v>
      </c>
      <c r="N34" s="28">
        <f t="shared" si="9"/>
        <v>7725115.8300000001</v>
      </c>
      <c r="O34" s="28">
        <f t="shared" si="9"/>
        <v>0</v>
      </c>
      <c r="P34" s="29"/>
      <c r="Q34" s="77"/>
    </row>
    <row r="35" spans="1:415" s="16" customFormat="1" ht="47.25" customHeight="1" x14ac:dyDescent="0.25">
      <c r="A35" s="129" t="s">
        <v>257</v>
      </c>
      <c r="B35" s="130"/>
      <c r="C35" s="130"/>
      <c r="D35" s="130"/>
      <c r="E35" s="33"/>
      <c r="F35" s="33"/>
      <c r="G35" s="33"/>
      <c r="H35" s="34"/>
      <c r="I35" s="34"/>
      <c r="J35" s="55">
        <f>SUM(J19,J25,J30,J32,J34)</f>
        <v>171948797.65000001</v>
      </c>
      <c r="K35" s="55">
        <f>K36+K37+K38</f>
        <v>171948797.64999998</v>
      </c>
      <c r="L35" s="55">
        <f t="shared" ref="K35:O35" si="10">SUM(L19,L25,L30,L32,L34)</f>
        <v>67738230</v>
      </c>
      <c r="M35" s="55">
        <f t="shared" si="10"/>
        <v>34895451.82</v>
      </c>
      <c r="N35" s="55">
        <f t="shared" si="10"/>
        <v>69315115.829999998</v>
      </c>
      <c r="O35" s="55">
        <f t="shared" si="10"/>
        <v>0</v>
      </c>
      <c r="P35" s="35"/>
      <c r="Q35" s="79"/>
    </row>
    <row r="36" spans="1:415" s="16" customFormat="1" ht="47.25" customHeight="1" x14ac:dyDescent="0.25">
      <c r="A36" s="17" t="s">
        <v>258</v>
      </c>
      <c r="B36" s="18"/>
      <c r="C36" s="21"/>
      <c r="D36" s="18"/>
      <c r="E36" s="18"/>
      <c r="F36" s="18"/>
      <c r="G36" s="18"/>
      <c r="H36" s="18"/>
      <c r="I36" s="18"/>
      <c r="J36" s="22">
        <f>SUM(J33:J33)</f>
        <v>110358797.65000001</v>
      </c>
      <c r="K36" s="22">
        <f t="shared" ref="K36:O36" si="11">SUM(K33:K33)</f>
        <v>110358797.64999999</v>
      </c>
      <c r="L36" s="22">
        <f t="shared" si="11"/>
        <v>67738230</v>
      </c>
      <c r="M36" s="22">
        <f t="shared" si="11"/>
        <v>34895451.82</v>
      </c>
      <c r="N36" s="22">
        <f t="shared" si="11"/>
        <v>7725115.8300000001</v>
      </c>
      <c r="O36" s="22">
        <f t="shared" si="11"/>
        <v>0</v>
      </c>
      <c r="P36" s="25"/>
      <c r="Q36" s="80"/>
    </row>
    <row r="37" spans="1:415" s="16" customFormat="1" ht="47.25" customHeight="1" x14ac:dyDescent="0.25">
      <c r="A37" s="19" t="s">
        <v>39</v>
      </c>
      <c r="B37" s="20"/>
      <c r="C37" s="23"/>
      <c r="D37" s="20"/>
      <c r="E37" s="20"/>
      <c r="F37" s="20"/>
      <c r="G37" s="20"/>
      <c r="H37" s="20"/>
      <c r="I37" s="20"/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6"/>
      <c r="Q37" s="81"/>
    </row>
    <row r="38" spans="1:415" s="16" customFormat="1" ht="47.25" customHeight="1" thickBot="1" x14ac:dyDescent="0.3">
      <c r="A38" s="56" t="s">
        <v>259</v>
      </c>
      <c r="B38" s="57"/>
      <c r="C38" s="57"/>
      <c r="D38" s="57"/>
      <c r="E38" s="57"/>
      <c r="F38" s="57"/>
      <c r="G38" s="57"/>
      <c r="H38" s="57"/>
      <c r="I38" s="57"/>
      <c r="J38" s="58">
        <f>SUM(J18,J20:J24,J26:J29,J31)</f>
        <v>61590000</v>
      </c>
      <c r="K38" s="58">
        <f t="shared" ref="K38:O38" si="12">SUM(K18,K20:K24,K26:K29,K31)</f>
        <v>61590000</v>
      </c>
      <c r="L38" s="58">
        <f t="shared" si="12"/>
        <v>0</v>
      </c>
      <c r="M38" s="58">
        <f t="shared" si="12"/>
        <v>0</v>
      </c>
      <c r="N38" s="58">
        <f t="shared" si="12"/>
        <v>61590000</v>
      </c>
      <c r="O38" s="58">
        <f t="shared" si="12"/>
        <v>0</v>
      </c>
      <c r="P38" s="27"/>
      <c r="Q38" s="82"/>
    </row>
    <row r="39" spans="1:415" s="148" customFormat="1" ht="60" customHeight="1" thickBot="1" x14ac:dyDescent="0.3">
      <c r="A39" s="126" t="s">
        <v>270</v>
      </c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8"/>
    </row>
    <row r="40" spans="1:415" ht="111.75" customHeight="1" x14ac:dyDescent="0.25">
      <c r="A40" s="61">
        <v>1</v>
      </c>
      <c r="B40" s="116" t="s">
        <v>21</v>
      </c>
      <c r="C40" s="116">
        <v>4821048183</v>
      </c>
      <c r="D40" s="37" t="s">
        <v>238</v>
      </c>
      <c r="E40" s="37" t="s">
        <v>19</v>
      </c>
      <c r="F40" s="37" t="s">
        <v>19</v>
      </c>
      <c r="G40" s="37" t="s">
        <v>19</v>
      </c>
      <c r="H40" s="50" t="s">
        <v>112</v>
      </c>
      <c r="I40" s="50" t="s">
        <v>48</v>
      </c>
      <c r="J40" s="38">
        <v>200000</v>
      </c>
      <c r="K40" s="38">
        <f>SUM(L40:O40)</f>
        <v>200000</v>
      </c>
      <c r="L40" s="38">
        <v>0</v>
      </c>
      <c r="M40" s="38">
        <v>0</v>
      </c>
      <c r="N40" s="38">
        <v>200000</v>
      </c>
      <c r="O40" s="38">
        <v>0</v>
      </c>
      <c r="P40" s="40" t="s">
        <v>22</v>
      </c>
      <c r="Q40" s="84" t="s">
        <v>36</v>
      </c>
    </row>
    <row r="41" spans="1:415" s="16" customFormat="1" ht="111.75" customHeight="1" x14ac:dyDescent="0.25">
      <c r="A41" s="60">
        <v>2</v>
      </c>
      <c r="B41" s="116"/>
      <c r="C41" s="116"/>
      <c r="D41" s="63" t="s">
        <v>54</v>
      </c>
      <c r="E41" s="37" t="s">
        <v>19</v>
      </c>
      <c r="F41" s="37" t="s">
        <v>19</v>
      </c>
      <c r="G41" s="37" t="s">
        <v>19</v>
      </c>
      <c r="H41" s="53" t="s">
        <v>113</v>
      </c>
      <c r="I41" s="54" t="s">
        <v>52</v>
      </c>
      <c r="J41" s="54">
        <v>350000</v>
      </c>
      <c r="K41" s="54">
        <f>SUM(L41:O41)</f>
        <v>350000</v>
      </c>
      <c r="L41" s="38">
        <v>0</v>
      </c>
      <c r="M41" s="38">
        <v>0</v>
      </c>
      <c r="N41" s="54">
        <v>350000</v>
      </c>
      <c r="O41" s="38">
        <v>0</v>
      </c>
      <c r="P41" s="40" t="s">
        <v>22</v>
      </c>
      <c r="Q41" s="84" t="s">
        <v>36</v>
      </c>
    </row>
    <row r="42" spans="1:415" s="16" customFormat="1" ht="111.75" customHeight="1" x14ac:dyDescent="0.25">
      <c r="A42" s="60">
        <v>3</v>
      </c>
      <c r="B42" s="116"/>
      <c r="C42" s="116"/>
      <c r="D42" s="63" t="s">
        <v>55</v>
      </c>
      <c r="E42" s="37" t="s">
        <v>19</v>
      </c>
      <c r="F42" s="37" t="s">
        <v>19</v>
      </c>
      <c r="G42" s="37" t="s">
        <v>19</v>
      </c>
      <c r="H42" s="53" t="s">
        <v>114</v>
      </c>
      <c r="I42" s="54" t="s">
        <v>53</v>
      </c>
      <c r="J42" s="54">
        <v>200000</v>
      </c>
      <c r="K42" s="54">
        <f>SUM(L42:O42)</f>
        <v>200000</v>
      </c>
      <c r="L42" s="38">
        <v>0</v>
      </c>
      <c r="M42" s="38">
        <v>0</v>
      </c>
      <c r="N42" s="54">
        <v>200000</v>
      </c>
      <c r="O42" s="38">
        <v>0</v>
      </c>
      <c r="P42" s="40" t="s">
        <v>22</v>
      </c>
      <c r="Q42" s="84" t="s">
        <v>36</v>
      </c>
    </row>
    <row r="43" spans="1:415" ht="111.75" customHeight="1" thickBot="1" x14ac:dyDescent="0.3">
      <c r="A43" s="62">
        <v>4</v>
      </c>
      <c r="B43" s="116"/>
      <c r="C43" s="116"/>
      <c r="D43" s="36" t="s">
        <v>51</v>
      </c>
      <c r="E43" s="36" t="s">
        <v>37</v>
      </c>
      <c r="F43" s="36" t="s">
        <v>37</v>
      </c>
      <c r="G43" s="36" t="s">
        <v>37</v>
      </c>
      <c r="H43" s="51" t="s">
        <v>115</v>
      </c>
      <c r="I43" s="41" t="s">
        <v>50</v>
      </c>
      <c r="J43" s="41">
        <v>80000</v>
      </c>
      <c r="K43" s="41">
        <f>SUM(L43:O43)</f>
        <v>80000</v>
      </c>
      <c r="L43" s="41">
        <v>0</v>
      </c>
      <c r="M43" s="41">
        <v>0</v>
      </c>
      <c r="N43" s="41">
        <v>80000</v>
      </c>
      <c r="O43" s="41">
        <v>0</v>
      </c>
      <c r="P43" s="43" t="s">
        <v>22</v>
      </c>
      <c r="Q43" s="85" t="s">
        <v>36</v>
      </c>
    </row>
    <row r="44" spans="1:415" s="9" customFormat="1" ht="32.25" customHeight="1" thickBot="1" x14ac:dyDescent="0.35">
      <c r="A44" s="118" t="s">
        <v>58</v>
      </c>
      <c r="B44" s="119"/>
      <c r="C44" s="30"/>
      <c r="D44" s="30"/>
      <c r="E44" s="52"/>
      <c r="F44" s="52"/>
      <c r="G44" s="52"/>
      <c r="H44" s="52"/>
      <c r="I44" s="52"/>
      <c r="J44" s="28">
        <f>SUM(J40:J43)</f>
        <v>830000</v>
      </c>
      <c r="K44" s="28">
        <f t="shared" ref="K44:O44" si="13">SUM(K40:K43)</f>
        <v>830000</v>
      </c>
      <c r="L44" s="28">
        <f t="shared" si="13"/>
        <v>0</v>
      </c>
      <c r="M44" s="28">
        <f t="shared" si="13"/>
        <v>0</v>
      </c>
      <c r="N44" s="28">
        <f t="shared" si="13"/>
        <v>830000</v>
      </c>
      <c r="O44" s="28">
        <f t="shared" si="13"/>
        <v>0</v>
      </c>
      <c r="P44" s="29"/>
      <c r="Q44" s="77"/>
    </row>
    <row r="45" spans="1:415" ht="111.75" customHeight="1" thickBot="1" x14ac:dyDescent="0.3">
      <c r="A45" s="44">
        <v>1</v>
      </c>
      <c r="B45" s="111" t="s">
        <v>69</v>
      </c>
      <c r="C45" s="111">
        <v>4821021801</v>
      </c>
      <c r="D45" s="63" t="s">
        <v>31</v>
      </c>
      <c r="E45" s="63" t="s">
        <v>19</v>
      </c>
      <c r="F45" s="63" t="s">
        <v>19</v>
      </c>
      <c r="G45" s="63" t="s">
        <v>19</v>
      </c>
      <c r="H45" s="53" t="s">
        <v>116</v>
      </c>
      <c r="I45" s="63" t="s">
        <v>45</v>
      </c>
      <c r="J45" s="54">
        <v>100000</v>
      </c>
      <c r="K45" s="54">
        <f>SUM(L45:O45)</f>
        <v>100000</v>
      </c>
      <c r="L45" s="54">
        <v>0</v>
      </c>
      <c r="M45" s="54">
        <v>0</v>
      </c>
      <c r="N45" s="54">
        <v>100000</v>
      </c>
      <c r="O45" s="54">
        <v>0</v>
      </c>
      <c r="P45" s="32" t="s">
        <v>22</v>
      </c>
      <c r="Q45" s="76" t="s">
        <v>36</v>
      </c>
    </row>
    <row r="46" spans="1:415" s="9" customFormat="1" ht="32.25" customHeight="1" thickBot="1" x14ac:dyDescent="0.35">
      <c r="A46" s="118" t="s">
        <v>18</v>
      </c>
      <c r="B46" s="119"/>
      <c r="C46" s="30"/>
      <c r="D46" s="30"/>
      <c r="E46" s="52"/>
      <c r="F46" s="52"/>
      <c r="G46" s="52"/>
      <c r="H46" s="52"/>
      <c r="I46" s="52"/>
      <c r="J46" s="28">
        <f>SUM(J45)</f>
        <v>100000</v>
      </c>
      <c r="K46" s="28">
        <f t="shared" ref="K46:O46" si="14">SUM(K45)</f>
        <v>100000</v>
      </c>
      <c r="L46" s="28">
        <f t="shared" si="14"/>
        <v>0</v>
      </c>
      <c r="M46" s="28">
        <f t="shared" si="14"/>
        <v>0</v>
      </c>
      <c r="N46" s="28">
        <f t="shared" si="14"/>
        <v>100000</v>
      </c>
      <c r="O46" s="28">
        <f t="shared" si="14"/>
        <v>0</v>
      </c>
      <c r="P46" s="29"/>
      <c r="Q46" s="77"/>
    </row>
    <row r="47" spans="1:415" s="16" customFormat="1" ht="111.75" customHeight="1" thickBot="1" x14ac:dyDescent="0.3">
      <c r="A47" s="44">
        <v>1</v>
      </c>
      <c r="B47" s="111" t="s">
        <v>68</v>
      </c>
      <c r="C47" s="111">
        <v>4821021470</v>
      </c>
      <c r="D47" s="63" t="s">
        <v>87</v>
      </c>
      <c r="E47" s="63" t="s">
        <v>19</v>
      </c>
      <c r="F47" s="63" t="s">
        <v>19</v>
      </c>
      <c r="G47" s="63" t="s">
        <v>19</v>
      </c>
      <c r="H47" s="53" t="s">
        <v>117</v>
      </c>
      <c r="I47" s="63" t="s">
        <v>118</v>
      </c>
      <c r="J47" s="54">
        <v>900000</v>
      </c>
      <c r="K47" s="54">
        <f>SUM(L47:O47)</f>
        <v>900000</v>
      </c>
      <c r="L47" s="54">
        <v>0</v>
      </c>
      <c r="M47" s="54">
        <v>0</v>
      </c>
      <c r="N47" s="54">
        <v>900000</v>
      </c>
      <c r="O47" s="54">
        <v>0</v>
      </c>
      <c r="P47" s="32" t="s">
        <v>22</v>
      </c>
      <c r="Q47" s="76" t="s">
        <v>36</v>
      </c>
    </row>
    <row r="48" spans="1:415" s="9" customFormat="1" ht="32.25" customHeight="1" thickBot="1" x14ac:dyDescent="0.35">
      <c r="A48" s="118" t="s">
        <v>18</v>
      </c>
      <c r="B48" s="119"/>
      <c r="C48" s="30"/>
      <c r="D48" s="30"/>
      <c r="E48" s="52"/>
      <c r="F48" s="52"/>
      <c r="G48" s="52"/>
      <c r="H48" s="52"/>
      <c r="I48" s="52"/>
      <c r="J48" s="28">
        <f>SUM(J47)</f>
        <v>900000</v>
      </c>
      <c r="K48" s="28">
        <f t="shared" ref="K48:O48" si="15">SUM(K47)</f>
        <v>900000</v>
      </c>
      <c r="L48" s="28">
        <f t="shared" si="15"/>
        <v>0</v>
      </c>
      <c r="M48" s="28">
        <f t="shared" si="15"/>
        <v>0</v>
      </c>
      <c r="N48" s="28">
        <f t="shared" si="15"/>
        <v>900000</v>
      </c>
      <c r="O48" s="28">
        <f t="shared" si="15"/>
        <v>0</v>
      </c>
      <c r="P48" s="29"/>
      <c r="Q48" s="77"/>
    </row>
    <row r="49" spans="1:17" s="16" customFormat="1" ht="111.75" customHeight="1" x14ac:dyDescent="0.25">
      <c r="A49" s="31">
        <v>1</v>
      </c>
      <c r="B49" s="115" t="s">
        <v>119</v>
      </c>
      <c r="C49" s="115">
        <v>4821004323</v>
      </c>
      <c r="D49" s="73" t="s">
        <v>120</v>
      </c>
      <c r="E49" s="37" t="s">
        <v>37</v>
      </c>
      <c r="F49" s="37" t="s">
        <v>37</v>
      </c>
      <c r="G49" s="37" t="s">
        <v>37</v>
      </c>
      <c r="H49" s="50" t="s">
        <v>121</v>
      </c>
      <c r="I49" s="90" t="s">
        <v>78</v>
      </c>
      <c r="J49" s="68">
        <v>900000</v>
      </c>
      <c r="K49" s="67">
        <f>SUM(L49:O49)</f>
        <v>900000</v>
      </c>
      <c r="L49" s="68">
        <v>0</v>
      </c>
      <c r="M49" s="68">
        <v>0</v>
      </c>
      <c r="N49" s="68">
        <v>900000</v>
      </c>
      <c r="O49" s="68">
        <v>0</v>
      </c>
      <c r="P49" s="39" t="s">
        <v>27</v>
      </c>
      <c r="Q49" s="78" t="s">
        <v>36</v>
      </c>
    </row>
    <row r="50" spans="1:17" s="16" customFormat="1" ht="111.75" customHeight="1" thickBot="1" x14ac:dyDescent="0.3">
      <c r="A50" s="31">
        <v>2</v>
      </c>
      <c r="B50" s="117"/>
      <c r="C50" s="117"/>
      <c r="D50" s="73" t="s">
        <v>81</v>
      </c>
      <c r="E50" s="37" t="s">
        <v>37</v>
      </c>
      <c r="F50" s="37" t="s">
        <v>37</v>
      </c>
      <c r="G50" s="37" t="s">
        <v>37</v>
      </c>
      <c r="H50" s="50" t="s">
        <v>122</v>
      </c>
      <c r="I50" s="74" t="s">
        <v>48</v>
      </c>
      <c r="J50" s="68">
        <v>60000</v>
      </c>
      <c r="K50" s="67">
        <f>SUM(L50:O50)</f>
        <v>60000</v>
      </c>
      <c r="L50" s="68">
        <v>0</v>
      </c>
      <c r="M50" s="68">
        <v>0</v>
      </c>
      <c r="N50" s="68">
        <v>60000</v>
      </c>
      <c r="O50" s="68">
        <v>0</v>
      </c>
      <c r="P50" s="39" t="s">
        <v>27</v>
      </c>
      <c r="Q50" s="78" t="s">
        <v>36</v>
      </c>
    </row>
    <row r="51" spans="1:17" s="9" customFormat="1" ht="32.25" customHeight="1" thickBot="1" x14ac:dyDescent="0.35">
      <c r="A51" s="118" t="s">
        <v>35</v>
      </c>
      <c r="B51" s="119"/>
      <c r="C51" s="30"/>
      <c r="D51" s="30"/>
      <c r="E51" s="52"/>
      <c r="F51" s="52"/>
      <c r="G51" s="52"/>
      <c r="H51" s="52"/>
      <c r="I51" s="52"/>
      <c r="J51" s="28">
        <f>SUM(J49:J50)</f>
        <v>960000</v>
      </c>
      <c r="K51" s="28">
        <f t="shared" ref="K51:P51" si="16">SUM(K49:K50)</f>
        <v>960000</v>
      </c>
      <c r="L51" s="28">
        <f t="shared" si="16"/>
        <v>0</v>
      </c>
      <c r="M51" s="28">
        <f t="shared" si="16"/>
        <v>0</v>
      </c>
      <c r="N51" s="28">
        <f t="shared" si="16"/>
        <v>960000</v>
      </c>
      <c r="O51" s="28">
        <f t="shared" si="16"/>
        <v>0</v>
      </c>
      <c r="P51" s="28">
        <f t="shared" si="16"/>
        <v>0</v>
      </c>
      <c r="Q51" s="77"/>
    </row>
    <row r="52" spans="1:17" s="16" customFormat="1" ht="47.25" customHeight="1" x14ac:dyDescent="0.25">
      <c r="A52" s="129" t="s">
        <v>123</v>
      </c>
      <c r="B52" s="130"/>
      <c r="C52" s="130"/>
      <c r="D52" s="130"/>
      <c r="E52" s="33"/>
      <c r="F52" s="33"/>
      <c r="G52" s="33"/>
      <c r="H52" s="34"/>
      <c r="I52" s="34"/>
      <c r="J52" s="55">
        <f>SUM(J44,J46,J48,J51)</f>
        <v>2790000</v>
      </c>
      <c r="K52" s="55">
        <f>K53+K54+K55</f>
        <v>2790000</v>
      </c>
      <c r="L52" s="55">
        <f t="shared" ref="K52:O52" si="17">SUM(L44,L46,L48,L51)</f>
        <v>0</v>
      </c>
      <c r="M52" s="55">
        <f t="shared" si="17"/>
        <v>0</v>
      </c>
      <c r="N52" s="55">
        <f t="shared" si="17"/>
        <v>2790000</v>
      </c>
      <c r="O52" s="55">
        <f t="shared" si="17"/>
        <v>0</v>
      </c>
      <c r="P52" s="35"/>
      <c r="Q52" s="79"/>
    </row>
    <row r="53" spans="1:17" s="16" customFormat="1" ht="47.25" customHeight="1" x14ac:dyDescent="0.25">
      <c r="A53" s="17" t="s">
        <v>38</v>
      </c>
      <c r="B53" s="18"/>
      <c r="C53" s="21"/>
      <c r="D53" s="18"/>
      <c r="E53" s="18"/>
      <c r="F53" s="18"/>
      <c r="G53" s="18"/>
      <c r="H53" s="18"/>
      <c r="I53" s="18"/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5"/>
      <c r="Q53" s="80"/>
    </row>
    <row r="54" spans="1:17" s="16" customFormat="1" ht="47.25" customHeight="1" x14ac:dyDescent="0.25">
      <c r="A54" s="19" t="s">
        <v>39</v>
      </c>
      <c r="B54" s="20"/>
      <c r="C54" s="23"/>
      <c r="D54" s="20"/>
      <c r="E54" s="20"/>
      <c r="F54" s="20"/>
      <c r="G54" s="20"/>
      <c r="H54" s="20"/>
      <c r="I54" s="20"/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6"/>
      <c r="Q54" s="81"/>
    </row>
    <row r="55" spans="1:17" s="16" customFormat="1" ht="47.25" customHeight="1" thickBot="1" x14ac:dyDescent="0.3">
      <c r="A55" s="56" t="s">
        <v>86</v>
      </c>
      <c r="B55" s="57"/>
      <c r="C55" s="57"/>
      <c r="D55" s="57"/>
      <c r="E55" s="57"/>
      <c r="F55" s="57"/>
      <c r="G55" s="57"/>
      <c r="H55" s="57"/>
      <c r="I55" s="57"/>
      <c r="J55" s="58">
        <f>SUM(J40:J43,J45,J47,J49:J50)</f>
        <v>2790000</v>
      </c>
      <c r="K55" s="58">
        <f t="shared" ref="K55:O55" si="18">SUM(K40:K43,K45,K47,K49:K50)</f>
        <v>2790000</v>
      </c>
      <c r="L55" s="58">
        <f t="shared" si="18"/>
        <v>0</v>
      </c>
      <c r="M55" s="58">
        <f t="shared" si="18"/>
        <v>0</v>
      </c>
      <c r="N55" s="58">
        <f t="shared" si="18"/>
        <v>2790000</v>
      </c>
      <c r="O55" s="58">
        <f t="shared" si="18"/>
        <v>0</v>
      </c>
      <c r="P55" s="27"/>
      <c r="Q55" s="82"/>
    </row>
    <row r="56" spans="1:17" s="148" customFormat="1" ht="60" customHeight="1" thickBot="1" x14ac:dyDescent="0.3">
      <c r="A56" s="126" t="s">
        <v>271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8"/>
    </row>
    <row r="57" spans="1:17" ht="112.5" customHeight="1" x14ac:dyDescent="0.25">
      <c r="A57" s="31">
        <v>1</v>
      </c>
      <c r="B57" s="115" t="s">
        <v>21</v>
      </c>
      <c r="C57" s="115">
        <v>4821048183</v>
      </c>
      <c r="D57" s="63" t="s">
        <v>24</v>
      </c>
      <c r="E57" s="63" t="s">
        <v>19</v>
      </c>
      <c r="F57" s="63" t="s">
        <v>19</v>
      </c>
      <c r="G57" s="63" t="s">
        <v>19</v>
      </c>
      <c r="H57" s="53" t="s">
        <v>128</v>
      </c>
      <c r="I57" s="63" t="s">
        <v>56</v>
      </c>
      <c r="J57" s="54">
        <v>40000</v>
      </c>
      <c r="K57" s="54">
        <f>SUM(L57:O57)</f>
        <v>40000</v>
      </c>
      <c r="L57" s="54">
        <v>0</v>
      </c>
      <c r="M57" s="54">
        <v>0</v>
      </c>
      <c r="N57" s="54">
        <v>40000</v>
      </c>
      <c r="O57" s="54">
        <v>0</v>
      </c>
      <c r="P57" s="32" t="s">
        <v>23</v>
      </c>
      <c r="Q57" s="86" t="s">
        <v>36</v>
      </c>
    </row>
    <row r="58" spans="1:17" s="16" customFormat="1" ht="112.5" customHeight="1" x14ac:dyDescent="0.25">
      <c r="A58" s="31">
        <v>2</v>
      </c>
      <c r="B58" s="116"/>
      <c r="C58" s="116"/>
      <c r="D58" s="63" t="s">
        <v>124</v>
      </c>
      <c r="E58" s="63" t="s">
        <v>19</v>
      </c>
      <c r="F58" s="63" t="s">
        <v>19</v>
      </c>
      <c r="G58" s="63" t="s">
        <v>19</v>
      </c>
      <c r="H58" s="53" t="s">
        <v>129</v>
      </c>
      <c r="I58" s="63" t="s">
        <v>126</v>
      </c>
      <c r="J58" s="54">
        <v>150000</v>
      </c>
      <c r="K58" s="54">
        <f>SUM(L58:O58)</f>
        <v>150000</v>
      </c>
      <c r="L58" s="54">
        <v>0</v>
      </c>
      <c r="M58" s="54">
        <v>0</v>
      </c>
      <c r="N58" s="54">
        <v>150000</v>
      </c>
      <c r="O58" s="54">
        <v>0</v>
      </c>
      <c r="P58" s="32" t="s">
        <v>23</v>
      </c>
      <c r="Q58" s="86" t="s">
        <v>36</v>
      </c>
    </row>
    <row r="59" spans="1:17" s="16" customFormat="1" ht="112.5" customHeight="1" thickBot="1" x14ac:dyDescent="0.3">
      <c r="A59" s="31">
        <v>3</v>
      </c>
      <c r="B59" s="117"/>
      <c r="C59" s="117"/>
      <c r="D59" s="63" t="s">
        <v>125</v>
      </c>
      <c r="E59" s="63" t="s">
        <v>19</v>
      </c>
      <c r="F59" s="63" t="s">
        <v>19</v>
      </c>
      <c r="G59" s="63" t="s">
        <v>19</v>
      </c>
      <c r="H59" s="53" t="s">
        <v>130</v>
      </c>
      <c r="I59" s="63" t="s">
        <v>127</v>
      </c>
      <c r="J59" s="54">
        <v>60000</v>
      </c>
      <c r="K59" s="54">
        <f>SUM(L59:O59)</f>
        <v>60000</v>
      </c>
      <c r="L59" s="54">
        <v>0</v>
      </c>
      <c r="M59" s="54">
        <v>0</v>
      </c>
      <c r="N59" s="54">
        <v>60000</v>
      </c>
      <c r="O59" s="54">
        <v>0</v>
      </c>
      <c r="P59" s="32" t="s">
        <v>23</v>
      </c>
      <c r="Q59" s="86" t="s">
        <v>36</v>
      </c>
    </row>
    <row r="60" spans="1:17" s="9" customFormat="1" ht="32.25" customHeight="1" thickBot="1" x14ac:dyDescent="0.35">
      <c r="A60" s="118" t="s">
        <v>40</v>
      </c>
      <c r="B60" s="119"/>
      <c r="C60" s="30"/>
      <c r="D60" s="30"/>
      <c r="E60" s="52"/>
      <c r="F60" s="52"/>
      <c r="G60" s="52"/>
      <c r="H60" s="52"/>
      <c r="I60" s="52"/>
      <c r="J60" s="28">
        <f>SUM(J57:J59)</f>
        <v>250000</v>
      </c>
      <c r="K60" s="28">
        <f t="shared" ref="K60:O60" si="19">SUM(K57:K59)</f>
        <v>250000</v>
      </c>
      <c r="L60" s="28">
        <f t="shared" si="19"/>
        <v>0</v>
      </c>
      <c r="M60" s="28">
        <f t="shared" si="19"/>
        <v>0</v>
      </c>
      <c r="N60" s="28">
        <f t="shared" si="19"/>
        <v>250000</v>
      </c>
      <c r="O60" s="28">
        <f t="shared" si="19"/>
        <v>0</v>
      </c>
      <c r="P60" s="28"/>
      <c r="Q60" s="77"/>
    </row>
    <row r="61" spans="1:17" ht="112.5" customHeight="1" x14ac:dyDescent="0.25">
      <c r="A61" s="31">
        <v>1</v>
      </c>
      <c r="B61" s="115" t="s">
        <v>69</v>
      </c>
      <c r="C61" s="115">
        <v>4821021801</v>
      </c>
      <c r="D61" s="36" t="s">
        <v>65</v>
      </c>
      <c r="E61" s="36" t="s">
        <v>19</v>
      </c>
      <c r="F61" s="36" t="s">
        <v>19</v>
      </c>
      <c r="G61" s="36" t="s">
        <v>19</v>
      </c>
      <c r="H61" s="53" t="s">
        <v>131</v>
      </c>
      <c r="I61" s="53" t="s">
        <v>48</v>
      </c>
      <c r="J61" s="41">
        <v>60000</v>
      </c>
      <c r="K61" s="41">
        <f>SUM(L61:O61)</f>
        <v>60000</v>
      </c>
      <c r="L61" s="41">
        <v>0</v>
      </c>
      <c r="M61" s="41">
        <v>0</v>
      </c>
      <c r="N61" s="41">
        <v>60000</v>
      </c>
      <c r="O61" s="41">
        <v>0</v>
      </c>
      <c r="P61" s="42" t="s">
        <v>23</v>
      </c>
      <c r="Q61" s="87" t="s">
        <v>36</v>
      </c>
    </row>
    <row r="62" spans="1:17" ht="112.5" customHeight="1" thickBot="1" x14ac:dyDescent="0.3">
      <c r="A62" s="31">
        <v>2</v>
      </c>
      <c r="B62" s="116"/>
      <c r="C62" s="116"/>
      <c r="D62" s="63" t="s">
        <v>46</v>
      </c>
      <c r="E62" s="63" t="s">
        <v>19</v>
      </c>
      <c r="F62" s="63" t="s">
        <v>19</v>
      </c>
      <c r="G62" s="63" t="s">
        <v>19</v>
      </c>
      <c r="H62" s="53" t="s">
        <v>132</v>
      </c>
      <c r="I62" s="111" t="s">
        <v>126</v>
      </c>
      <c r="J62" s="54">
        <v>100000</v>
      </c>
      <c r="K62" s="41">
        <f>SUM(L62:O62)</f>
        <v>100000</v>
      </c>
      <c r="L62" s="54">
        <v>0</v>
      </c>
      <c r="M62" s="54">
        <v>0</v>
      </c>
      <c r="N62" s="54">
        <v>100000</v>
      </c>
      <c r="O62" s="54">
        <v>0</v>
      </c>
      <c r="P62" s="32" t="s">
        <v>23</v>
      </c>
      <c r="Q62" s="76" t="s">
        <v>36</v>
      </c>
    </row>
    <row r="63" spans="1:17" s="9" customFormat="1" ht="32.25" customHeight="1" thickBot="1" x14ac:dyDescent="0.35">
      <c r="A63" s="118" t="s">
        <v>35</v>
      </c>
      <c r="B63" s="119"/>
      <c r="C63" s="30"/>
      <c r="D63" s="30"/>
      <c r="E63" s="52"/>
      <c r="F63" s="52"/>
      <c r="G63" s="52"/>
      <c r="H63" s="52"/>
      <c r="I63" s="52"/>
      <c r="J63" s="28">
        <f>SUM(J61:J62)</f>
        <v>160000</v>
      </c>
      <c r="K63" s="28">
        <f t="shared" ref="K63:O63" si="20">SUM(K61:K62)</f>
        <v>160000</v>
      </c>
      <c r="L63" s="28">
        <f t="shared" si="20"/>
        <v>0</v>
      </c>
      <c r="M63" s="28">
        <f t="shared" si="20"/>
        <v>0</v>
      </c>
      <c r="N63" s="28">
        <f t="shared" si="20"/>
        <v>160000</v>
      </c>
      <c r="O63" s="28">
        <f t="shared" si="20"/>
        <v>0</v>
      </c>
      <c r="P63" s="28"/>
      <c r="Q63" s="77"/>
    </row>
    <row r="64" spans="1:17" s="16" customFormat="1" ht="47.25" customHeight="1" x14ac:dyDescent="0.25">
      <c r="A64" s="129" t="s">
        <v>133</v>
      </c>
      <c r="B64" s="130"/>
      <c r="C64" s="130"/>
      <c r="D64" s="130"/>
      <c r="E64" s="33"/>
      <c r="F64" s="33"/>
      <c r="G64" s="33"/>
      <c r="H64" s="34"/>
      <c r="I64" s="34"/>
      <c r="J64" s="55">
        <f>SUM(J60,J63)</f>
        <v>410000</v>
      </c>
      <c r="K64" s="55">
        <f>K65+K66+K67</f>
        <v>410000</v>
      </c>
      <c r="L64" s="55">
        <f t="shared" ref="K64:O64" si="21">SUM(L60,L63)</f>
        <v>0</v>
      </c>
      <c r="M64" s="55">
        <f t="shared" si="21"/>
        <v>0</v>
      </c>
      <c r="N64" s="55">
        <f t="shared" si="21"/>
        <v>410000</v>
      </c>
      <c r="O64" s="55">
        <f t="shared" si="21"/>
        <v>0</v>
      </c>
      <c r="P64" s="35"/>
      <c r="Q64" s="79"/>
    </row>
    <row r="65" spans="1:17" s="16" customFormat="1" ht="47.25" customHeight="1" x14ac:dyDescent="0.25">
      <c r="A65" s="17" t="s">
        <v>38</v>
      </c>
      <c r="B65" s="18"/>
      <c r="C65" s="21"/>
      <c r="D65" s="18"/>
      <c r="E65" s="18"/>
      <c r="F65" s="18"/>
      <c r="G65" s="18"/>
      <c r="H65" s="18"/>
      <c r="I65" s="18"/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5"/>
      <c r="Q65" s="80"/>
    </row>
    <row r="66" spans="1:17" s="16" customFormat="1" ht="47.25" customHeight="1" x14ac:dyDescent="0.25">
      <c r="A66" s="19" t="s">
        <v>39</v>
      </c>
      <c r="B66" s="20"/>
      <c r="C66" s="23"/>
      <c r="D66" s="20"/>
      <c r="E66" s="20"/>
      <c r="F66" s="20"/>
      <c r="G66" s="20"/>
      <c r="H66" s="20"/>
      <c r="I66" s="20"/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6"/>
      <c r="Q66" s="81"/>
    </row>
    <row r="67" spans="1:17" s="16" customFormat="1" ht="47.25" customHeight="1" thickBot="1" x14ac:dyDescent="0.3">
      <c r="A67" s="56" t="s">
        <v>134</v>
      </c>
      <c r="B67" s="57"/>
      <c r="C67" s="57"/>
      <c r="D67" s="57"/>
      <c r="E67" s="57"/>
      <c r="F67" s="57"/>
      <c r="G67" s="57"/>
      <c r="H67" s="57"/>
      <c r="I67" s="57"/>
      <c r="J67" s="58">
        <f>SUM(J57:J59,J61:J62)</f>
        <v>410000</v>
      </c>
      <c r="K67" s="58">
        <f t="shared" ref="K67:O67" si="22">SUM(K57:K59,K61:K62)</f>
        <v>410000</v>
      </c>
      <c r="L67" s="58">
        <f t="shared" si="22"/>
        <v>0</v>
      </c>
      <c r="M67" s="58">
        <f t="shared" si="22"/>
        <v>0</v>
      </c>
      <c r="N67" s="58">
        <f t="shared" si="22"/>
        <v>410000</v>
      </c>
      <c r="O67" s="58">
        <f t="shared" si="22"/>
        <v>0</v>
      </c>
      <c r="P67" s="27"/>
      <c r="Q67" s="82"/>
    </row>
    <row r="68" spans="1:17" s="148" customFormat="1" ht="60" customHeight="1" thickBot="1" x14ac:dyDescent="0.3">
      <c r="A68" s="126" t="s">
        <v>272</v>
      </c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8"/>
    </row>
    <row r="69" spans="1:17" s="16" customFormat="1" ht="111.75" customHeight="1" x14ac:dyDescent="0.25">
      <c r="A69" s="31">
        <v>1</v>
      </c>
      <c r="B69" s="115" t="s">
        <v>69</v>
      </c>
      <c r="C69" s="115">
        <v>4821021801</v>
      </c>
      <c r="D69" s="63" t="s">
        <v>135</v>
      </c>
      <c r="E69" s="63" t="s">
        <v>19</v>
      </c>
      <c r="F69" s="63" t="s">
        <v>19</v>
      </c>
      <c r="G69" s="63" t="s">
        <v>19</v>
      </c>
      <c r="H69" s="53" t="s">
        <v>235</v>
      </c>
      <c r="I69" s="63" t="s">
        <v>78</v>
      </c>
      <c r="J69" s="54">
        <v>1750000</v>
      </c>
      <c r="K69" s="54">
        <f>SUM(L69:O69)</f>
        <v>1750000</v>
      </c>
      <c r="L69" s="54">
        <v>0</v>
      </c>
      <c r="M69" s="54">
        <v>0</v>
      </c>
      <c r="N69" s="54">
        <v>1750000</v>
      </c>
      <c r="O69" s="54">
        <v>0</v>
      </c>
      <c r="P69" s="32" t="s">
        <v>25</v>
      </c>
      <c r="Q69" s="86" t="s">
        <v>36</v>
      </c>
    </row>
    <row r="70" spans="1:17" s="16" customFormat="1" ht="111.75" customHeight="1" thickBot="1" x14ac:dyDescent="0.3">
      <c r="A70" s="31">
        <v>2</v>
      </c>
      <c r="B70" s="117"/>
      <c r="C70" s="117"/>
      <c r="D70" s="63" t="s">
        <v>136</v>
      </c>
      <c r="E70" s="63" t="s">
        <v>19</v>
      </c>
      <c r="F70" s="63" t="s">
        <v>19</v>
      </c>
      <c r="G70" s="63" t="s">
        <v>19</v>
      </c>
      <c r="H70" s="53" t="s">
        <v>234</v>
      </c>
      <c r="I70" s="94" t="s">
        <v>137</v>
      </c>
      <c r="J70" s="54">
        <v>50000</v>
      </c>
      <c r="K70" s="54">
        <f>SUM(L70:O70)</f>
        <v>50000</v>
      </c>
      <c r="L70" s="54">
        <v>0</v>
      </c>
      <c r="M70" s="54">
        <v>0</v>
      </c>
      <c r="N70" s="54">
        <v>50000</v>
      </c>
      <c r="O70" s="54">
        <v>0</v>
      </c>
      <c r="P70" s="32" t="s">
        <v>25</v>
      </c>
      <c r="Q70" s="86" t="s">
        <v>36</v>
      </c>
    </row>
    <row r="71" spans="1:17" s="9" customFormat="1" ht="32.25" customHeight="1" thickBot="1" x14ac:dyDescent="0.35">
      <c r="A71" s="118" t="s">
        <v>35</v>
      </c>
      <c r="B71" s="119"/>
      <c r="C71" s="30"/>
      <c r="D71" s="30"/>
      <c r="E71" s="52"/>
      <c r="F71" s="52"/>
      <c r="G71" s="52"/>
      <c r="H71" s="52"/>
      <c r="I71" s="52"/>
      <c r="J71" s="28">
        <f>SUM(J69:J70)</f>
        <v>1800000</v>
      </c>
      <c r="K71" s="28">
        <f t="shared" ref="K71:O71" si="23">SUM(K69:K70)</f>
        <v>1800000</v>
      </c>
      <c r="L71" s="28">
        <f t="shared" si="23"/>
        <v>0</v>
      </c>
      <c r="M71" s="28">
        <f t="shared" si="23"/>
        <v>0</v>
      </c>
      <c r="N71" s="28">
        <f t="shared" si="23"/>
        <v>1800000</v>
      </c>
      <c r="O71" s="28">
        <f t="shared" si="23"/>
        <v>0</v>
      </c>
      <c r="P71" s="28"/>
      <c r="Q71" s="77"/>
    </row>
    <row r="72" spans="1:17" ht="111.75" customHeight="1" x14ac:dyDescent="0.25">
      <c r="A72" s="31">
        <v>1</v>
      </c>
      <c r="B72" s="115" t="s">
        <v>32</v>
      </c>
      <c r="C72" s="115">
        <v>4821050665</v>
      </c>
      <c r="D72" s="63" t="s">
        <v>93</v>
      </c>
      <c r="E72" s="63" t="s">
        <v>19</v>
      </c>
      <c r="F72" s="63" t="s">
        <v>19</v>
      </c>
      <c r="G72" s="63" t="s">
        <v>19</v>
      </c>
      <c r="H72" s="51" t="s">
        <v>138</v>
      </c>
      <c r="I72" s="63" t="s">
        <v>78</v>
      </c>
      <c r="J72" s="54">
        <v>6000000</v>
      </c>
      <c r="K72" s="54">
        <f>SUM(L72:O72)</f>
        <v>6000000</v>
      </c>
      <c r="L72" s="54">
        <v>0</v>
      </c>
      <c r="M72" s="54">
        <v>0</v>
      </c>
      <c r="N72" s="54">
        <v>6000000</v>
      </c>
      <c r="O72" s="54">
        <v>0</v>
      </c>
      <c r="P72" s="32" t="s">
        <v>25</v>
      </c>
      <c r="Q72" s="86" t="s">
        <v>36</v>
      </c>
    </row>
    <row r="73" spans="1:17" ht="111.75" customHeight="1" x14ac:dyDescent="0.25">
      <c r="A73" s="60">
        <v>2</v>
      </c>
      <c r="B73" s="116"/>
      <c r="C73" s="116"/>
      <c r="D73" s="36" t="s">
        <v>139</v>
      </c>
      <c r="E73" s="36" t="s">
        <v>19</v>
      </c>
      <c r="F73" s="36" t="s">
        <v>19</v>
      </c>
      <c r="G73" s="36" t="s">
        <v>19</v>
      </c>
      <c r="H73" s="53" t="s">
        <v>142</v>
      </c>
      <c r="I73" s="63" t="s">
        <v>141</v>
      </c>
      <c r="J73" s="54">
        <v>2600000</v>
      </c>
      <c r="K73" s="54">
        <f t="shared" ref="K73:K74" si="24">SUM(L73:O73)</f>
        <v>2600000</v>
      </c>
      <c r="L73" s="41">
        <v>0</v>
      </c>
      <c r="M73" s="41">
        <v>0</v>
      </c>
      <c r="N73" s="41">
        <v>2600000</v>
      </c>
      <c r="O73" s="41">
        <v>0</v>
      </c>
      <c r="P73" s="42" t="s">
        <v>25</v>
      </c>
      <c r="Q73" s="87" t="s">
        <v>71</v>
      </c>
    </row>
    <row r="74" spans="1:17" s="16" customFormat="1" ht="111.75" customHeight="1" thickBot="1" x14ac:dyDescent="0.3">
      <c r="A74" s="31">
        <v>3</v>
      </c>
      <c r="B74" s="117"/>
      <c r="C74" s="117"/>
      <c r="D74" s="63" t="s">
        <v>140</v>
      </c>
      <c r="E74" s="63" t="s">
        <v>19</v>
      </c>
      <c r="F74" s="63" t="s">
        <v>19</v>
      </c>
      <c r="G74" s="63" t="s">
        <v>19</v>
      </c>
      <c r="H74" s="53" t="s">
        <v>143</v>
      </c>
      <c r="I74" s="63" t="s">
        <v>141</v>
      </c>
      <c r="J74" s="54">
        <v>1700000</v>
      </c>
      <c r="K74" s="54">
        <f t="shared" si="24"/>
        <v>1700000</v>
      </c>
      <c r="L74" s="54">
        <v>0</v>
      </c>
      <c r="M74" s="54">
        <v>0</v>
      </c>
      <c r="N74" s="54">
        <v>1700000</v>
      </c>
      <c r="O74" s="54">
        <v>0</v>
      </c>
      <c r="P74" s="95"/>
      <c r="Q74" s="76" t="s">
        <v>36</v>
      </c>
    </row>
    <row r="75" spans="1:17" s="9" customFormat="1" ht="32.25" customHeight="1" thickBot="1" x14ac:dyDescent="0.35">
      <c r="A75" s="118" t="s">
        <v>40</v>
      </c>
      <c r="B75" s="119"/>
      <c r="C75" s="30"/>
      <c r="D75" s="30"/>
      <c r="E75" s="52"/>
      <c r="F75" s="52"/>
      <c r="G75" s="52"/>
      <c r="H75" s="52"/>
      <c r="I75" s="52"/>
      <c r="J75" s="28">
        <f>SUM(J72:J74)</f>
        <v>10300000</v>
      </c>
      <c r="K75" s="28">
        <f t="shared" ref="K75:O75" si="25">SUM(K72:K74)</f>
        <v>10300000</v>
      </c>
      <c r="L75" s="28">
        <f t="shared" si="25"/>
        <v>0</v>
      </c>
      <c r="M75" s="28">
        <f t="shared" si="25"/>
        <v>0</v>
      </c>
      <c r="N75" s="28">
        <f t="shared" si="25"/>
        <v>10300000</v>
      </c>
      <c r="O75" s="28">
        <f t="shared" si="25"/>
        <v>0</v>
      </c>
      <c r="P75" s="28"/>
      <c r="Q75" s="77"/>
    </row>
    <row r="76" spans="1:17" s="16" customFormat="1" ht="47.25" customHeight="1" x14ac:dyDescent="0.25">
      <c r="A76" s="129" t="s">
        <v>133</v>
      </c>
      <c r="B76" s="130"/>
      <c r="C76" s="130"/>
      <c r="D76" s="130"/>
      <c r="E76" s="33"/>
      <c r="F76" s="33"/>
      <c r="G76" s="33"/>
      <c r="H76" s="34"/>
      <c r="I76" s="34"/>
      <c r="J76" s="55">
        <f>SUM(J71,J75)</f>
        <v>12100000</v>
      </c>
      <c r="K76" s="55">
        <f t="shared" ref="K76:O76" si="26">SUM(K71,K75)</f>
        <v>12100000</v>
      </c>
      <c r="L76" s="55">
        <f t="shared" si="26"/>
        <v>0</v>
      </c>
      <c r="M76" s="55">
        <f t="shared" si="26"/>
        <v>0</v>
      </c>
      <c r="N76" s="55">
        <f t="shared" si="26"/>
        <v>12100000</v>
      </c>
      <c r="O76" s="55">
        <f t="shared" si="26"/>
        <v>0</v>
      </c>
      <c r="P76" s="35"/>
      <c r="Q76" s="79"/>
    </row>
    <row r="77" spans="1:17" s="16" customFormat="1" ht="47.25" customHeight="1" x14ac:dyDescent="0.25">
      <c r="A77" s="17" t="s">
        <v>38</v>
      </c>
      <c r="B77" s="18"/>
      <c r="C77" s="21"/>
      <c r="D77" s="18"/>
      <c r="E77" s="18"/>
      <c r="F77" s="18"/>
      <c r="G77" s="18"/>
      <c r="H77" s="18"/>
      <c r="I77" s="18"/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5"/>
      <c r="Q77" s="80"/>
    </row>
    <row r="78" spans="1:17" s="16" customFormat="1" ht="47.25" customHeight="1" x14ac:dyDescent="0.25">
      <c r="A78" s="19" t="s">
        <v>39</v>
      </c>
      <c r="B78" s="20"/>
      <c r="C78" s="23"/>
      <c r="D78" s="20"/>
      <c r="E78" s="20"/>
      <c r="F78" s="20"/>
      <c r="G78" s="20"/>
      <c r="H78" s="20"/>
      <c r="I78" s="20"/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6"/>
      <c r="Q78" s="81"/>
    </row>
    <row r="79" spans="1:17" s="16" customFormat="1" ht="47.25" customHeight="1" thickBot="1" x14ac:dyDescent="0.3">
      <c r="A79" s="56" t="s">
        <v>59</v>
      </c>
      <c r="B79" s="57"/>
      <c r="C79" s="57"/>
      <c r="D79" s="57"/>
      <c r="E79" s="57"/>
      <c r="F79" s="57"/>
      <c r="G79" s="57"/>
      <c r="H79" s="57"/>
      <c r="I79" s="57"/>
      <c r="J79" s="58">
        <f>SUM(J69:J70,J72:J74)</f>
        <v>12100000</v>
      </c>
      <c r="K79" s="58">
        <f t="shared" ref="K79:O79" si="27">SUM(K69:K70,K72:K74)</f>
        <v>12100000</v>
      </c>
      <c r="L79" s="58">
        <f t="shared" si="27"/>
        <v>0</v>
      </c>
      <c r="M79" s="58">
        <f t="shared" si="27"/>
        <v>0</v>
      </c>
      <c r="N79" s="58">
        <f t="shared" si="27"/>
        <v>12100000</v>
      </c>
      <c r="O79" s="58">
        <f t="shared" si="27"/>
        <v>0</v>
      </c>
      <c r="P79" s="27"/>
      <c r="Q79" s="82"/>
    </row>
    <row r="80" spans="1:17" s="148" customFormat="1" ht="60" customHeight="1" thickBot="1" x14ac:dyDescent="0.3">
      <c r="A80" s="126" t="s">
        <v>273</v>
      </c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8"/>
    </row>
    <row r="81" spans="1:415" s="16" customFormat="1" ht="111.75" customHeight="1" thickBot="1" x14ac:dyDescent="0.3">
      <c r="A81" s="45">
        <v>1</v>
      </c>
      <c r="B81" s="46" t="s">
        <v>69</v>
      </c>
      <c r="C81" s="46">
        <v>4821021801</v>
      </c>
      <c r="D81" s="46" t="s">
        <v>49</v>
      </c>
      <c r="E81" s="46" t="s">
        <v>19</v>
      </c>
      <c r="F81" s="46" t="s">
        <v>19</v>
      </c>
      <c r="G81" s="46" t="s">
        <v>19</v>
      </c>
      <c r="H81" s="47" t="s">
        <v>144</v>
      </c>
      <c r="I81" s="46" t="s">
        <v>47</v>
      </c>
      <c r="J81" s="48">
        <v>50000</v>
      </c>
      <c r="K81" s="48">
        <f>SUM(L81:O81)</f>
        <v>50000</v>
      </c>
      <c r="L81" s="48">
        <v>0</v>
      </c>
      <c r="M81" s="48">
        <v>0</v>
      </c>
      <c r="N81" s="48">
        <v>50000</v>
      </c>
      <c r="O81" s="48">
        <v>0</v>
      </c>
      <c r="P81" s="49" t="s">
        <v>26</v>
      </c>
      <c r="Q81" s="88" t="s">
        <v>36</v>
      </c>
    </row>
    <row r="82" spans="1:415" s="9" customFormat="1" ht="32.25" customHeight="1" thickBot="1" x14ac:dyDescent="0.35">
      <c r="A82" s="118" t="s">
        <v>18</v>
      </c>
      <c r="B82" s="119"/>
      <c r="C82" s="30"/>
      <c r="D82" s="30"/>
      <c r="E82" s="52"/>
      <c r="F82" s="52"/>
      <c r="G82" s="52"/>
      <c r="H82" s="52"/>
      <c r="I82" s="52"/>
      <c r="J82" s="28">
        <f>SUM(J81)</f>
        <v>50000</v>
      </c>
      <c r="K82" s="28">
        <f t="shared" ref="K82:O82" si="28">SUM(K81)</f>
        <v>50000</v>
      </c>
      <c r="L82" s="28">
        <f t="shared" si="28"/>
        <v>0</v>
      </c>
      <c r="M82" s="28">
        <f t="shared" si="28"/>
        <v>0</v>
      </c>
      <c r="N82" s="28">
        <f t="shared" si="28"/>
        <v>50000</v>
      </c>
      <c r="O82" s="28">
        <f t="shared" si="28"/>
        <v>0</v>
      </c>
      <c r="P82" s="29"/>
      <c r="Q82" s="77"/>
    </row>
    <row r="83" spans="1:415" s="16" customFormat="1" ht="111.75" customHeight="1" thickBot="1" x14ac:dyDescent="0.3">
      <c r="A83" s="45">
        <v>1</v>
      </c>
      <c r="B83" s="46" t="s">
        <v>68</v>
      </c>
      <c r="C83" s="46">
        <v>4821021470</v>
      </c>
      <c r="D83" s="46" t="s">
        <v>88</v>
      </c>
      <c r="E83" s="46" t="s">
        <v>19</v>
      </c>
      <c r="F83" s="46" t="s">
        <v>19</v>
      </c>
      <c r="G83" s="46" t="s">
        <v>19</v>
      </c>
      <c r="H83" s="47" t="s">
        <v>145</v>
      </c>
      <c r="I83" s="46" t="s">
        <v>78</v>
      </c>
      <c r="J83" s="48">
        <v>900000</v>
      </c>
      <c r="K83" s="48">
        <f>SUM(L83:O83)</f>
        <v>900000</v>
      </c>
      <c r="L83" s="48">
        <v>0</v>
      </c>
      <c r="M83" s="48">
        <v>0</v>
      </c>
      <c r="N83" s="48">
        <v>900000</v>
      </c>
      <c r="O83" s="48">
        <v>0</v>
      </c>
      <c r="P83" s="49" t="s">
        <v>26</v>
      </c>
      <c r="Q83" s="88" t="s">
        <v>36</v>
      </c>
    </row>
    <row r="84" spans="1:415" s="9" customFormat="1" ht="32.25" customHeight="1" thickBot="1" x14ac:dyDescent="0.35">
      <c r="A84" s="118" t="s">
        <v>18</v>
      </c>
      <c r="B84" s="119"/>
      <c r="C84" s="30"/>
      <c r="D84" s="30"/>
      <c r="E84" s="52"/>
      <c r="F84" s="52"/>
      <c r="G84" s="52"/>
      <c r="H84" s="52"/>
      <c r="I84" s="52"/>
      <c r="J84" s="28">
        <f>SUM(J83)</f>
        <v>900000</v>
      </c>
      <c r="K84" s="28">
        <f t="shared" ref="K84:O84" si="29">SUM(K83)</f>
        <v>900000</v>
      </c>
      <c r="L84" s="28">
        <f t="shared" si="29"/>
        <v>0</v>
      </c>
      <c r="M84" s="28">
        <f t="shared" si="29"/>
        <v>0</v>
      </c>
      <c r="N84" s="28">
        <f t="shared" si="29"/>
        <v>900000</v>
      </c>
      <c r="O84" s="28">
        <f t="shared" si="29"/>
        <v>0</v>
      </c>
      <c r="P84" s="29"/>
      <c r="Q84" s="77"/>
    </row>
    <row r="85" spans="1:415" s="16" customFormat="1" ht="112.5" customHeight="1" x14ac:dyDescent="0.25">
      <c r="A85" s="96">
        <v>1</v>
      </c>
      <c r="B85" s="122" t="s">
        <v>146</v>
      </c>
      <c r="C85" s="124" t="s">
        <v>147</v>
      </c>
      <c r="D85" s="75" t="s">
        <v>120</v>
      </c>
      <c r="E85" s="63" t="s">
        <v>148</v>
      </c>
      <c r="F85" s="63" t="s">
        <v>148</v>
      </c>
      <c r="G85" s="63" t="s">
        <v>148</v>
      </c>
      <c r="H85" s="53" t="s">
        <v>149</v>
      </c>
      <c r="I85" s="97" t="s">
        <v>78</v>
      </c>
      <c r="J85" s="68">
        <v>800000</v>
      </c>
      <c r="K85" s="67">
        <f>SUM(L85:O85)</f>
        <v>800000</v>
      </c>
      <c r="L85" s="68">
        <v>0</v>
      </c>
      <c r="M85" s="68">
        <v>0</v>
      </c>
      <c r="N85" s="68">
        <v>800000</v>
      </c>
      <c r="O85" s="68">
        <v>0</v>
      </c>
      <c r="P85" s="63"/>
      <c r="Q85" s="98" t="s">
        <v>36</v>
      </c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3"/>
      <c r="BM85" s="93"/>
      <c r="BN85" s="93"/>
      <c r="BO85" s="93"/>
      <c r="BP85" s="93"/>
      <c r="BQ85" s="93"/>
      <c r="BR85" s="93"/>
      <c r="BS85" s="93"/>
      <c r="BT85" s="93"/>
      <c r="BU85" s="93"/>
      <c r="BV85" s="93"/>
      <c r="BW85" s="93"/>
      <c r="BX85" s="93"/>
      <c r="BY85" s="93"/>
      <c r="BZ85" s="93"/>
      <c r="CA85" s="93"/>
      <c r="CB85" s="93"/>
      <c r="CC85" s="93"/>
      <c r="CD85" s="93"/>
      <c r="CE85" s="93"/>
      <c r="CF85" s="93"/>
      <c r="CG85" s="93"/>
      <c r="CH85" s="93"/>
      <c r="CI85" s="93"/>
      <c r="CJ85" s="93"/>
      <c r="CK85" s="93"/>
      <c r="CL85" s="93"/>
      <c r="CM85" s="93"/>
      <c r="CN85" s="93"/>
      <c r="CO85" s="93"/>
      <c r="CP85" s="93"/>
      <c r="CQ85" s="93"/>
      <c r="CR85" s="93"/>
      <c r="CS85" s="93"/>
      <c r="CT85" s="93"/>
      <c r="CU85" s="93"/>
      <c r="CV85" s="93"/>
      <c r="CW85" s="93"/>
      <c r="CX85" s="93"/>
      <c r="CY85" s="93"/>
      <c r="CZ85" s="93"/>
      <c r="DA85" s="93"/>
      <c r="DB85" s="93"/>
      <c r="DC85" s="93"/>
      <c r="DD85" s="93"/>
      <c r="DE85" s="93"/>
      <c r="DF85" s="93"/>
      <c r="DG85" s="93"/>
      <c r="DH85" s="93"/>
      <c r="DI85" s="93"/>
      <c r="DJ85" s="93"/>
      <c r="DK85" s="93"/>
      <c r="DL85" s="93"/>
      <c r="DM85" s="93"/>
      <c r="DN85" s="93"/>
      <c r="DO85" s="93"/>
      <c r="DP85" s="93"/>
      <c r="DQ85" s="93"/>
      <c r="DR85" s="93"/>
      <c r="DS85" s="93"/>
      <c r="DT85" s="93"/>
      <c r="DU85" s="93"/>
      <c r="DV85" s="93"/>
      <c r="DW85" s="93"/>
      <c r="DX85" s="93"/>
      <c r="DY85" s="93"/>
      <c r="DZ85" s="93"/>
      <c r="EA85" s="93"/>
      <c r="EB85" s="93"/>
      <c r="EC85" s="93"/>
      <c r="ED85" s="93"/>
      <c r="EE85" s="93"/>
      <c r="EF85" s="93"/>
      <c r="EG85" s="93"/>
      <c r="EH85" s="93"/>
      <c r="EI85" s="93"/>
      <c r="EJ85" s="93"/>
      <c r="EK85" s="93"/>
      <c r="EL85" s="93"/>
      <c r="EM85" s="93"/>
      <c r="EN85" s="93"/>
      <c r="EO85" s="93"/>
      <c r="EP85" s="93"/>
      <c r="EQ85" s="93"/>
      <c r="ER85" s="93"/>
      <c r="ES85" s="93"/>
      <c r="ET85" s="93"/>
      <c r="EU85" s="93"/>
      <c r="EV85" s="93"/>
      <c r="EW85" s="93"/>
      <c r="EX85" s="93"/>
      <c r="EY85" s="93"/>
      <c r="EZ85" s="93"/>
      <c r="FA85" s="93"/>
      <c r="FB85" s="93"/>
      <c r="FC85" s="93"/>
      <c r="FD85" s="93"/>
      <c r="FE85" s="93"/>
      <c r="FF85" s="93"/>
      <c r="FG85" s="93"/>
      <c r="FH85" s="93"/>
      <c r="FI85" s="93"/>
      <c r="FJ85" s="93"/>
      <c r="FK85" s="93"/>
      <c r="FL85" s="93"/>
      <c r="FM85" s="93"/>
      <c r="FN85" s="93"/>
      <c r="FO85" s="93"/>
      <c r="FP85" s="93"/>
      <c r="FQ85" s="93"/>
      <c r="FR85" s="93"/>
      <c r="FS85" s="93"/>
      <c r="FT85" s="93"/>
      <c r="FU85" s="93"/>
      <c r="FV85" s="93"/>
      <c r="FW85" s="93"/>
      <c r="FX85" s="93"/>
      <c r="FY85" s="93"/>
      <c r="FZ85" s="93"/>
      <c r="GA85" s="93"/>
      <c r="GB85" s="93"/>
      <c r="GC85" s="93"/>
      <c r="GD85" s="93"/>
      <c r="GE85" s="93"/>
      <c r="GF85" s="93"/>
      <c r="GG85" s="93"/>
      <c r="GH85" s="93"/>
      <c r="GI85" s="93"/>
      <c r="GJ85" s="93"/>
      <c r="GK85" s="93"/>
      <c r="GL85" s="93"/>
      <c r="GM85" s="93"/>
      <c r="GN85" s="93"/>
      <c r="GO85" s="93"/>
      <c r="GP85" s="93"/>
      <c r="GQ85" s="93"/>
      <c r="GR85" s="93"/>
      <c r="GS85" s="93"/>
      <c r="GT85" s="93"/>
      <c r="GU85" s="93"/>
      <c r="GV85" s="93"/>
      <c r="GW85" s="93"/>
      <c r="GX85" s="93"/>
      <c r="GY85" s="93"/>
      <c r="GZ85" s="93"/>
      <c r="HA85" s="93"/>
      <c r="HB85" s="93"/>
      <c r="HC85" s="93"/>
      <c r="HD85" s="93"/>
      <c r="HE85" s="93"/>
      <c r="HF85" s="93"/>
      <c r="HG85" s="93"/>
      <c r="HH85" s="93"/>
      <c r="HI85" s="93"/>
      <c r="HJ85" s="93"/>
      <c r="HK85" s="93"/>
      <c r="HL85" s="93"/>
      <c r="HM85" s="93"/>
      <c r="HN85" s="93"/>
      <c r="HO85" s="93"/>
      <c r="HP85" s="93"/>
      <c r="HQ85" s="93"/>
      <c r="HR85" s="93"/>
      <c r="HS85" s="93"/>
      <c r="HT85" s="93"/>
      <c r="HU85" s="93"/>
      <c r="HV85" s="93"/>
      <c r="HW85" s="93"/>
      <c r="HX85" s="93"/>
      <c r="HY85" s="93"/>
      <c r="HZ85" s="93"/>
      <c r="IA85" s="93"/>
      <c r="IB85" s="93"/>
      <c r="IC85" s="93"/>
      <c r="ID85" s="93"/>
      <c r="IE85" s="93"/>
      <c r="IF85" s="93"/>
      <c r="IG85" s="93"/>
      <c r="IH85" s="93"/>
      <c r="II85" s="93"/>
      <c r="IJ85" s="93"/>
      <c r="IK85" s="93"/>
      <c r="IL85" s="93"/>
      <c r="IM85" s="93"/>
      <c r="IN85" s="93"/>
      <c r="IO85" s="93"/>
      <c r="IP85" s="93"/>
      <c r="IQ85" s="93"/>
      <c r="IR85" s="93"/>
      <c r="IS85" s="93"/>
      <c r="IT85" s="93"/>
      <c r="IU85" s="93"/>
      <c r="IV85" s="93"/>
      <c r="IW85" s="93"/>
      <c r="IX85" s="93"/>
      <c r="IY85" s="93"/>
      <c r="IZ85" s="93"/>
      <c r="JA85" s="93"/>
      <c r="JB85" s="93"/>
      <c r="JC85" s="93"/>
      <c r="JD85" s="93"/>
      <c r="JE85" s="93"/>
      <c r="JF85" s="93"/>
      <c r="JG85" s="93"/>
      <c r="JH85" s="93"/>
      <c r="JI85" s="93"/>
      <c r="JJ85" s="93"/>
      <c r="JK85" s="93"/>
      <c r="JL85" s="93"/>
      <c r="JM85" s="93"/>
      <c r="JN85" s="93"/>
      <c r="JO85" s="93"/>
      <c r="JP85" s="93"/>
      <c r="JQ85" s="93"/>
      <c r="JR85" s="93"/>
      <c r="JS85" s="93"/>
      <c r="JT85" s="93"/>
      <c r="JU85" s="93"/>
      <c r="JV85" s="93"/>
      <c r="JW85" s="93"/>
      <c r="JX85" s="93"/>
      <c r="JY85" s="93"/>
      <c r="JZ85" s="93"/>
      <c r="KA85" s="93"/>
      <c r="KB85" s="93"/>
      <c r="KC85" s="93"/>
      <c r="KD85" s="93"/>
      <c r="KE85" s="93"/>
      <c r="KF85" s="93"/>
      <c r="KG85" s="93"/>
      <c r="KH85" s="93"/>
      <c r="KI85" s="93"/>
      <c r="KJ85" s="93"/>
      <c r="KK85" s="93"/>
      <c r="KL85" s="93"/>
      <c r="KM85" s="93"/>
      <c r="KN85" s="93"/>
      <c r="KO85" s="93"/>
      <c r="KP85" s="93"/>
      <c r="KQ85" s="93"/>
      <c r="KR85" s="93"/>
      <c r="KS85" s="93"/>
      <c r="KT85" s="93"/>
      <c r="KU85" s="93"/>
      <c r="KV85" s="93"/>
      <c r="KW85" s="93"/>
      <c r="KX85" s="93"/>
      <c r="KY85" s="93"/>
      <c r="KZ85" s="93"/>
      <c r="LA85" s="93"/>
      <c r="LB85" s="93"/>
      <c r="LC85" s="93"/>
      <c r="LD85" s="93"/>
      <c r="LE85" s="93"/>
      <c r="LF85" s="93"/>
      <c r="LG85" s="93"/>
      <c r="LH85" s="93"/>
      <c r="LI85" s="93"/>
      <c r="LJ85" s="93"/>
      <c r="LK85" s="93"/>
      <c r="LL85" s="93"/>
      <c r="LM85" s="93"/>
      <c r="LN85" s="93"/>
      <c r="LO85" s="93"/>
      <c r="LP85" s="93"/>
      <c r="LQ85" s="93"/>
      <c r="LR85" s="93"/>
      <c r="LS85" s="93"/>
      <c r="LT85" s="93"/>
      <c r="LU85" s="93"/>
      <c r="LV85" s="93"/>
      <c r="LW85" s="93"/>
      <c r="LX85" s="93"/>
      <c r="LY85" s="93"/>
      <c r="LZ85" s="93"/>
      <c r="MA85" s="93"/>
      <c r="MB85" s="93"/>
      <c r="MC85" s="93"/>
      <c r="MD85" s="93"/>
      <c r="ME85" s="93"/>
      <c r="MF85" s="93"/>
      <c r="MG85" s="93"/>
      <c r="MH85" s="93"/>
      <c r="MI85" s="93"/>
      <c r="MJ85" s="93"/>
      <c r="MK85" s="93"/>
      <c r="ML85" s="93"/>
      <c r="MM85" s="93"/>
      <c r="MN85" s="93"/>
      <c r="MO85" s="93"/>
      <c r="MP85" s="93"/>
      <c r="MQ85" s="93"/>
      <c r="MR85" s="93"/>
      <c r="MS85" s="93"/>
      <c r="MT85" s="93"/>
      <c r="MU85" s="93"/>
      <c r="MV85" s="93"/>
      <c r="MW85" s="93"/>
      <c r="MX85" s="93"/>
      <c r="MY85" s="93"/>
      <c r="MZ85" s="93"/>
      <c r="NA85" s="93"/>
      <c r="NB85" s="93"/>
      <c r="NC85" s="93"/>
      <c r="ND85" s="93"/>
      <c r="NE85" s="93"/>
      <c r="NF85" s="93"/>
      <c r="NG85" s="93"/>
      <c r="NH85" s="93"/>
      <c r="NI85" s="93"/>
      <c r="NJ85" s="93"/>
      <c r="NK85" s="93"/>
      <c r="NL85" s="93"/>
      <c r="NM85" s="93"/>
      <c r="NN85" s="93"/>
      <c r="NO85" s="93"/>
      <c r="NP85" s="93"/>
      <c r="NQ85" s="93"/>
      <c r="NR85" s="93"/>
      <c r="NS85" s="93"/>
      <c r="NT85" s="93"/>
      <c r="NU85" s="93"/>
      <c r="NV85" s="93"/>
      <c r="NW85" s="93"/>
      <c r="NX85" s="93"/>
      <c r="NY85" s="93"/>
      <c r="NZ85" s="93"/>
      <c r="OA85" s="93"/>
      <c r="OB85" s="93"/>
      <c r="OC85" s="93"/>
      <c r="OD85" s="93"/>
      <c r="OE85" s="93"/>
      <c r="OF85" s="93"/>
      <c r="OG85" s="93"/>
      <c r="OH85" s="93"/>
      <c r="OI85" s="93"/>
      <c r="OJ85" s="93"/>
      <c r="OK85" s="93"/>
      <c r="OL85" s="93"/>
      <c r="OM85" s="93"/>
      <c r="ON85" s="93"/>
      <c r="OO85" s="93"/>
      <c r="OP85" s="93"/>
      <c r="OQ85" s="93"/>
      <c r="OR85" s="93"/>
      <c r="OS85" s="93"/>
      <c r="OT85" s="93"/>
      <c r="OU85" s="93"/>
      <c r="OV85" s="93"/>
      <c r="OW85" s="93"/>
      <c r="OX85" s="93"/>
      <c r="OY85" s="93"/>
    </row>
    <row r="86" spans="1:415" s="16" customFormat="1" ht="112.5" customHeight="1" thickBot="1" x14ac:dyDescent="0.3">
      <c r="A86" s="96">
        <v>2</v>
      </c>
      <c r="B86" s="123"/>
      <c r="C86" s="125"/>
      <c r="D86" s="75" t="s">
        <v>81</v>
      </c>
      <c r="E86" s="63" t="s">
        <v>148</v>
      </c>
      <c r="F86" s="63" t="s">
        <v>148</v>
      </c>
      <c r="G86" s="63" t="s">
        <v>148</v>
      </c>
      <c r="H86" s="53" t="s">
        <v>150</v>
      </c>
      <c r="I86" s="97" t="s">
        <v>48</v>
      </c>
      <c r="J86" s="68">
        <v>55000</v>
      </c>
      <c r="K86" s="68">
        <f>SUM(L86:O86)</f>
        <v>55000</v>
      </c>
      <c r="L86" s="68">
        <v>0</v>
      </c>
      <c r="M86" s="68">
        <v>0</v>
      </c>
      <c r="N86" s="68">
        <v>55000</v>
      </c>
      <c r="O86" s="68">
        <v>0</v>
      </c>
      <c r="P86" s="63"/>
      <c r="Q86" s="98" t="s">
        <v>36</v>
      </c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3"/>
      <c r="BM86" s="93"/>
      <c r="BN86" s="93"/>
      <c r="BO86" s="93"/>
      <c r="BP86" s="93"/>
      <c r="BQ86" s="93"/>
      <c r="BR86" s="93"/>
      <c r="BS86" s="93"/>
      <c r="BT86" s="93"/>
      <c r="BU86" s="93"/>
      <c r="BV86" s="93"/>
      <c r="BW86" s="93"/>
      <c r="BX86" s="93"/>
      <c r="BY86" s="93"/>
      <c r="BZ86" s="93"/>
      <c r="CA86" s="93"/>
      <c r="CB86" s="93"/>
      <c r="CC86" s="93"/>
      <c r="CD86" s="93"/>
      <c r="CE86" s="93"/>
      <c r="CF86" s="93"/>
      <c r="CG86" s="93"/>
      <c r="CH86" s="93"/>
      <c r="CI86" s="93"/>
      <c r="CJ86" s="93"/>
      <c r="CK86" s="93"/>
      <c r="CL86" s="93"/>
      <c r="CM86" s="93"/>
      <c r="CN86" s="93"/>
      <c r="CO86" s="93"/>
      <c r="CP86" s="93"/>
      <c r="CQ86" s="93"/>
      <c r="CR86" s="93"/>
      <c r="CS86" s="93"/>
      <c r="CT86" s="93"/>
      <c r="CU86" s="93"/>
      <c r="CV86" s="93"/>
      <c r="CW86" s="93"/>
      <c r="CX86" s="93"/>
      <c r="CY86" s="93"/>
      <c r="CZ86" s="93"/>
      <c r="DA86" s="93"/>
      <c r="DB86" s="93"/>
      <c r="DC86" s="93"/>
      <c r="DD86" s="93"/>
      <c r="DE86" s="93"/>
      <c r="DF86" s="93"/>
      <c r="DG86" s="93"/>
      <c r="DH86" s="93"/>
      <c r="DI86" s="93"/>
      <c r="DJ86" s="93"/>
      <c r="DK86" s="93"/>
      <c r="DL86" s="93"/>
      <c r="DM86" s="93"/>
      <c r="DN86" s="93"/>
      <c r="DO86" s="93"/>
      <c r="DP86" s="93"/>
      <c r="DQ86" s="93"/>
      <c r="DR86" s="93"/>
      <c r="DS86" s="93"/>
      <c r="DT86" s="93"/>
      <c r="DU86" s="93"/>
      <c r="DV86" s="93"/>
      <c r="DW86" s="93"/>
      <c r="DX86" s="93"/>
      <c r="DY86" s="93"/>
      <c r="DZ86" s="93"/>
      <c r="EA86" s="93"/>
      <c r="EB86" s="93"/>
      <c r="EC86" s="93"/>
      <c r="ED86" s="93"/>
      <c r="EE86" s="93"/>
      <c r="EF86" s="93"/>
      <c r="EG86" s="93"/>
      <c r="EH86" s="93"/>
      <c r="EI86" s="93"/>
      <c r="EJ86" s="93"/>
      <c r="EK86" s="93"/>
      <c r="EL86" s="93"/>
      <c r="EM86" s="93"/>
      <c r="EN86" s="93"/>
      <c r="EO86" s="93"/>
      <c r="EP86" s="93"/>
      <c r="EQ86" s="93"/>
      <c r="ER86" s="93"/>
      <c r="ES86" s="93"/>
      <c r="ET86" s="93"/>
      <c r="EU86" s="93"/>
      <c r="EV86" s="93"/>
      <c r="EW86" s="93"/>
      <c r="EX86" s="93"/>
      <c r="EY86" s="93"/>
      <c r="EZ86" s="93"/>
      <c r="FA86" s="93"/>
      <c r="FB86" s="93"/>
      <c r="FC86" s="93"/>
      <c r="FD86" s="93"/>
      <c r="FE86" s="93"/>
      <c r="FF86" s="93"/>
      <c r="FG86" s="93"/>
      <c r="FH86" s="93"/>
      <c r="FI86" s="93"/>
      <c r="FJ86" s="93"/>
      <c r="FK86" s="93"/>
      <c r="FL86" s="93"/>
      <c r="FM86" s="93"/>
      <c r="FN86" s="93"/>
      <c r="FO86" s="93"/>
      <c r="FP86" s="93"/>
      <c r="FQ86" s="93"/>
      <c r="FR86" s="93"/>
      <c r="FS86" s="93"/>
      <c r="FT86" s="93"/>
      <c r="FU86" s="93"/>
      <c r="FV86" s="93"/>
      <c r="FW86" s="93"/>
      <c r="FX86" s="93"/>
      <c r="FY86" s="93"/>
      <c r="FZ86" s="93"/>
      <c r="GA86" s="93"/>
      <c r="GB86" s="93"/>
      <c r="GC86" s="93"/>
      <c r="GD86" s="93"/>
      <c r="GE86" s="93"/>
      <c r="GF86" s="93"/>
      <c r="GG86" s="93"/>
      <c r="GH86" s="93"/>
      <c r="GI86" s="93"/>
      <c r="GJ86" s="93"/>
      <c r="GK86" s="93"/>
      <c r="GL86" s="93"/>
      <c r="GM86" s="93"/>
      <c r="GN86" s="93"/>
      <c r="GO86" s="93"/>
      <c r="GP86" s="93"/>
      <c r="GQ86" s="93"/>
      <c r="GR86" s="93"/>
      <c r="GS86" s="93"/>
      <c r="GT86" s="93"/>
      <c r="GU86" s="93"/>
      <c r="GV86" s="93"/>
      <c r="GW86" s="93"/>
      <c r="GX86" s="93"/>
      <c r="GY86" s="93"/>
      <c r="GZ86" s="93"/>
      <c r="HA86" s="93"/>
      <c r="HB86" s="93"/>
      <c r="HC86" s="93"/>
      <c r="HD86" s="93"/>
      <c r="HE86" s="93"/>
      <c r="HF86" s="93"/>
      <c r="HG86" s="93"/>
      <c r="HH86" s="93"/>
      <c r="HI86" s="93"/>
      <c r="HJ86" s="93"/>
      <c r="HK86" s="93"/>
      <c r="HL86" s="93"/>
      <c r="HM86" s="93"/>
      <c r="HN86" s="93"/>
      <c r="HO86" s="93"/>
      <c r="HP86" s="93"/>
      <c r="HQ86" s="93"/>
      <c r="HR86" s="93"/>
      <c r="HS86" s="93"/>
      <c r="HT86" s="93"/>
      <c r="HU86" s="93"/>
      <c r="HV86" s="93"/>
      <c r="HW86" s="93"/>
      <c r="HX86" s="93"/>
      <c r="HY86" s="93"/>
      <c r="HZ86" s="93"/>
      <c r="IA86" s="93"/>
      <c r="IB86" s="93"/>
      <c r="IC86" s="93"/>
      <c r="ID86" s="93"/>
      <c r="IE86" s="93"/>
      <c r="IF86" s="93"/>
      <c r="IG86" s="93"/>
      <c r="IH86" s="93"/>
      <c r="II86" s="93"/>
      <c r="IJ86" s="93"/>
      <c r="IK86" s="93"/>
      <c r="IL86" s="93"/>
      <c r="IM86" s="93"/>
      <c r="IN86" s="93"/>
      <c r="IO86" s="93"/>
      <c r="IP86" s="93"/>
      <c r="IQ86" s="93"/>
      <c r="IR86" s="93"/>
      <c r="IS86" s="93"/>
      <c r="IT86" s="93"/>
      <c r="IU86" s="93"/>
      <c r="IV86" s="93"/>
      <c r="IW86" s="93"/>
      <c r="IX86" s="93"/>
      <c r="IY86" s="93"/>
      <c r="IZ86" s="93"/>
      <c r="JA86" s="93"/>
      <c r="JB86" s="93"/>
      <c r="JC86" s="93"/>
      <c r="JD86" s="93"/>
      <c r="JE86" s="93"/>
      <c r="JF86" s="93"/>
      <c r="JG86" s="93"/>
      <c r="JH86" s="93"/>
      <c r="JI86" s="93"/>
      <c r="JJ86" s="93"/>
      <c r="JK86" s="93"/>
      <c r="JL86" s="93"/>
      <c r="JM86" s="93"/>
      <c r="JN86" s="93"/>
      <c r="JO86" s="93"/>
      <c r="JP86" s="93"/>
      <c r="JQ86" s="93"/>
      <c r="JR86" s="93"/>
      <c r="JS86" s="93"/>
      <c r="JT86" s="93"/>
      <c r="JU86" s="93"/>
      <c r="JV86" s="93"/>
      <c r="JW86" s="93"/>
      <c r="JX86" s="93"/>
      <c r="JY86" s="93"/>
      <c r="JZ86" s="93"/>
      <c r="KA86" s="93"/>
      <c r="KB86" s="93"/>
      <c r="KC86" s="93"/>
      <c r="KD86" s="93"/>
      <c r="KE86" s="93"/>
      <c r="KF86" s="93"/>
      <c r="KG86" s="93"/>
      <c r="KH86" s="93"/>
      <c r="KI86" s="93"/>
      <c r="KJ86" s="93"/>
      <c r="KK86" s="93"/>
      <c r="KL86" s="93"/>
      <c r="KM86" s="93"/>
      <c r="KN86" s="93"/>
      <c r="KO86" s="93"/>
      <c r="KP86" s="93"/>
      <c r="KQ86" s="93"/>
      <c r="KR86" s="93"/>
      <c r="KS86" s="93"/>
      <c r="KT86" s="93"/>
      <c r="KU86" s="93"/>
      <c r="KV86" s="93"/>
      <c r="KW86" s="93"/>
      <c r="KX86" s="93"/>
      <c r="KY86" s="93"/>
      <c r="KZ86" s="93"/>
      <c r="LA86" s="93"/>
      <c r="LB86" s="93"/>
      <c r="LC86" s="93"/>
      <c r="LD86" s="93"/>
      <c r="LE86" s="93"/>
      <c r="LF86" s="93"/>
      <c r="LG86" s="93"/>
      <c r="LH86" s="93"/>
      <c r="LI86" s="93"/>
      <c r="LJ86" s="93"/>
      <c r="LK86" s="93"/>
      <c r="LL86" s="93"/>
      <c r="LM86" s="93"/>
      <c r="LN86" s="93"/>
      <c r="LO86" s="93"/>
      <c r="LP86" s="93"/>
      <c r="LQ86" s="93"/>
      <c r="LR86" s="93"/>
      <c r="LS86" s="93"/>
      <c r="LT86" s="93"/>
      <c r="LU86" s="93"/>
      <c r="LV86" s="93"/>
      <c r="LW86" s="93"/>
      <c r="LX86" s="93"/>
      <c r="LY86" s="93"/>
      <c r="LZ86" s="93"/>
      <c r="MA86" s="93"/>
      <c r="MB86" s="93"/>
      <c r="MC86" s="93"/>
      <c r="MD86" s="93"/>
      <c r="ME86" s="93"/>
      <c r="MF86" s="93"/>
      <c r="MG86" s="93"/>
      <c r="MH86" s="93"/>
      <c r="MI86" s="93"/>
      <c r="MJ86" s="93"/>
      <c r="MK86" s="93"/>
      <c r="ML86" s="93"/>
      <c r="MM86" s="93"/>
      <c r="MN86" s="93"/>
      <c r="MO86" s="93"/>
      <c r="MP86" s="93"/>
      <c r="MQ86" s="93"/>
      <c r="MR86" s="93"/>
      <c r="MS86" s="93"/>
      <c r="MT86" s="93"/>
      <c r="MU86" s="93"/>
      <c r="MV86" s="93"/>
      <c r="MW86" s="93"/>
      <c r="MX86" s="93"/>
      <c r="MY86" s="93"/>
      <c r="MZ86" s="93"/>
      <c r="NA86" s="93"/>
      <c r="NB86" s="93"/>
      <c r="NC86" s="93"/>
      <c r="ND86" s="93"/>
      <c r="NE86" s="93"/>
      <c r="NF86" s="93"/>
      <c r="NG86" s="93"/>
      <c r="NH86" s="93"/>
      <c r="NI86" s="93"/>
      <c r="NJ86" s="93"/>
      <c r="NK86" s="93"/>
      <c r="NL86" s="93"/>
      <c r="NM86" s="93"/>
      <c r="NN86" s="93"/>
      <c r="NO86" s="93"/>
      <c r="NP86" s="93"/>
      <c r="NQ86" s="93"/>
      <c r="NR86" s="93"/>
      <c r="NS86" s="93"/>
      <c r="NT86" s="93"/>
      <c r="NU86" s="93"/>
      <c r="NV86" s="93"/>
      <c r="NW86" s="93"/>
      <c r="NX86" s="93"/>
      <c r="NY86" s="93"/>
      <c r="NZ86" s="93"/>
      <c r="OA86" s="93"/>
      <c r="OB86" s="93"/>
      <c r="OC86" s="93"/>
      <c r="OD86" s="93"/>
      <c r="OE86" s="93"/>
      <c r="OF86" s="93"/>
      <c r="OG86" s="93"/>
      <c r="OH86" s="93"/>
      <c r="OI86" s="93"/>
      <c r="OJ86" s="93"/>
      <c r="OK86" s="93"/>
      <c r="OL86" s="93"/>
      <c r="OM86" s="93"/>
      <c r="ON86" s="93"/>
      <c r="OO86" s="93"/>
      <c r="OP86" s="93"/>
      <c r="OQ86" s="93"/>
      <c r="OR86" s="93"/>
      <c r="OS86" s="93"/>
      <c r="OT86" s="93"/>
      <c r="OU86" s="93"/>
      <c r="OV86" s="93"/>
      <c r="OW86" s="93"/>
      <c r="OX86" s="93"/>
      <c r="OY86" s="93"/>
    </row>
    <row r="87" spans="1:415" s="9" customFormat="1" ht="32.25" customHeight="1" thickBot="1" x14ac:dyDescent="0.35">
      <c r="A87" s="118" t="s">
        <v>35</v>
      </c>
      <c r="B87" s="119"/>
      <c r="C87" s="30"/>
      <c r="D87" s="30"/>
      <c r="E87" s="52"/>
      <c r="F87" s="52"/>
      <c r="G87" s="52"/>
      <c r="H87" s="52"/>
      <c r="I87" s="52"/>
      <c r="J87" s="28">
        <f>SUM(J85:J86)</f>
        <v>855000</v>
      </c>
      <c r="K87" s="28">
        <f t="shared" ref="K87:O87" si="30">SUM(K85:K86)</f>
        <v>855000</v>
      </c>
      <c r="L87" s="28">
        <f t="shared" si="30"/>
        <v>0</v>
      </c>
      <c r="M87" s="28">
        <f t="shared" si="30"/>
        <v>0</v>
      </c>
      <c r="N87" s="28">
        <f t="shared" si="30"/>
        <v>855000</v>
      </c>
      <c r="O87" s="28">
        <f t="shared" si="30"/>
        <v>0</v>
      </c>
      <c r="P87" s="29"/>
      <c r="Q87" s="77"/>
    </row>
    <row r="88" spans="1:415" s="16" customFormat="1" ht="111.75" customHeight="1" x14ac:dyDescent="0.25">
      <c r="A88" s="31">
        <v>1</v>
      </c>
      <c r="B88" s="145" t="s">
        <v>91</v>
      </c>
      <c r="C88" s="115">
        <v>4821051066</v>
      </c>
      <c r="D88" s="92" t="s">
        <v>151</v>
      </c>
      <c r="E88" s="89" t="s">
        <v>37</v>
      </c>
      <c r="F88" s="89" t="s">
        <v>37</v>
      </c>
      <c r="G88" s="89" t="s">
        <v>37</v>
      </c>
      <c r="H88" s="64" t="s">
        <v>157</v>
      </c>
      <c r="I88" s="65" t="s">
        <v>152</v>
      </c>
      <c r="J88" s="66">
        <v>3300000</v>
      </c>
      <c r="K88" s="67">
        <f>SUM(L88:O88)</f>
        <v>3300000</v>
      </c>
      <c r="L88" s="68">
        <v>0</v>
      </c>
      <c r="M88" s="68">
        <v>0</v>
      </c>
      <c r="N88" s="68">
        <v>3300000</v>
      </c>
      <c r="O88" s="68">
        <v>0</v>
      </c>
      <c r="P88" s="39" t="s">
        <v>27</v>
      </c>
      <c r="Q88" s="78" t="s">
        <v>36</v>
      </c>
    </row>
    <row r="89" spans="1:415" s="16" customFormat="1" ht="111.75" customHeight="1" x14ac:dyDescent="0.25">
      <c r="A89" s="31">
        <v>2</v>
      </c>
      <c r="B89" s="146"/>
      <c r="C89" s="116"/>
      <c r="D89" s="75" t="s">
        <v>153</v>
      </c>
      <c r="E89" s="37" t="s">
        <v>37</v>
      </c>
      <c r="F89" s="37" t="s">
        <v>37</v>
      </c>
      <c r="G89" s="37" t="s">
        <v>37</v>
      </c>
      <c r="H89" s="53" t="s">
        <v>158</v>
      </c>
      <c r="I89" s="97" t="s">
        <v>152</v>
      </c>
      <c r="J89" s="99">
        <v>3500000</v>
      </c>
      <c r="K89" s="67">
        <f>SUM(L89:O89)</f>
        <v>3500000</v>
      </c>
      <c r="L89" s="68">
        <v>0</v>
      </c>
      <c r="M89" s="67">
        <v>0</v>
      </c>
      <c r="N89" s="68">
        <v>3500000</v>
      </c>
      <c r="O89" s="68">
        <v>0</v>
      </c>
      <c r="P89" s="39" t="s">
        <v>17</v>
      </c>
      <c r="Q89" s="78" t="s">
        <v>36</v>
      </c>
    </row>
    <row r="90" spans="1:415" s="16" customFormat="1" ht="111.75" customHeight="1" x14ac:dyDescent="0.25">
      <c r="A90" s="31">
        <v>3</v>
      </c>
      <c r="B90" s="146"/>
      <c r="C90" s="116"/>
      <c r="D90" s="75" t="s">
        <v>154</v>
      </c>
      <c r="E90" s="63" t="s">
        <v>37</v>
      </c>
      <c r="F90" s="63" t="s">
        <v>37</v>
      </c>
      <c r="G90" s="63" t="s">
        <v>37</v>
      </c>
      <c r="H90" s="53" t="s">
        <v>159</v>
      </c>
      <c r="I90" s="97" t="s">
        <v>152</v>
      </c>
      <c r="J90" s="99">
        <v>3100000</v>
      </c>
      <c r="K90" s="67">
        <f>SUM(L90:O90)</f>
        <v>3100000</v>
      </c>
      <c r="L90" s="68">
        <v>0</v>
      </c>
      <c r="M90" s="67">
        <v>0</v>
      </c>
      <c r="N90" s="68">
        <v>3100000</v>
      </c>
      <c r="O90" s="68">
        <v>0</v>
      </c>
      <c r="P90" s="39" t="s">
        <v>17</v>
      </c>
      <c r="Q90" s="78" t="s">
        <v>36</v>
      </c>
    </row>
    <row r="91" spans="1:415" s="16" customFormat="1" ht="111.75" customHeight="1" x14ac:dyDescent="0.25">
      <c r="A91" s="31">
        <v>4</v>
      </c>
      <c r="B91" s="146"/>
      <c r="C91" s="116"/>
      <c r="D91" s="70" t="s">
        <v>155</v>
      </c>
      <c r="E91" s="63" t="s">
        <v>37</v>
      </c>
      <c r="F91" s="63" t="s">
        <v>37</v>
      </c>
      <c r="G91" s="63" t="s">
        <v>37</v>
      </c>
      <c r="H91" s="12" t="s">
        <v>160</v>
      </c>
      <c r="I91" s="114" t="s">
        <v>152</v>
      </c>
      <c r="J91" s="71">
        <v>3000000</v>
      </c>
      <c r="K91" s="67">
        <f>SUM(L91:O91)</f>
        <v>3000000</v>
      </c>
      <c r="L91" s="68">
        <v>0</v>
      </c>
      <c r="M91" s="67">
        <v>0</v>
      </c>
      <c r="N91" s="68">
        <v>3000000</v>
      </c>
      <c r="O91" s="68">
        <v>0</v>
      </c>
      <c r="P91" s="39" t="s">
        <v>17</v>
      </c>
      <c r="Q91" s="78" t="s">
        <v>36</v>
      </c>
    </row>
    <row r="92" spans="1:415" s="16" customFormat="1" ht="111.75" customHeight="1" thickBot="1" x14ac:dyDescent="0.3">
      <c r="A92" s="31">
        <v>5</v>
      </c>
      <c r="B92" s="147"/>
      <c r="C92" s="117"/>
      <c r="D92" s="75" t="s">
        <v>156</v>
      </c>
      <c r="E92" s="63" t="s">
        <v>37</v>
      </c>
      <c r="F92" s="63" t="s">
        <v>37</v>
      </c>
      <c r="G92" s="63" t="s">
        <v>37</v>
      </c>
      <c r="H92" s="53" t="s">
        <v>161</v>
      </c>
      <c r="I92" s="97" t="s">
        <v>152</v>
      </c>
      <c r="J92" s="99">
        <v>500000</v>
      </c>
      <c r="K92" s="67">
        <f>SUM(L92:O92)</f>
        <v>500000</v>
      </c>
      <c r="L92" s="68">
        <v>0</v>
      </c>
      <c r="M92" s="67">
        <v>0</v>
      </c>
      <c r="N92" s="68">
        <v>500000</v>
      </c>
      <c r="O92" s="68">
        <v>0</v>
      </c>
      <c r="P92" s="39" t="s">
        <v>17</v>
      </c>
      <c r="Q92" s="78" t="s">
        <v>36</v>
      </c>
    </row>
    <row r="93" spans="1:415" s="9" customFormat="1" ht="32.25" customHeight="1" thickBot="1" x14ac:dyDescent="0.35">
      <c r="A93" s="118" t="s">
        <v>162</v>
      </c>
      <c r="B93" s="119"/>
      <c r="C93" s="30"/>
      <c r="D93" s="30"/>
      <c r="E93" s="52"/>
      <c r="F93" s="52"/>
      <c r="G93" s="52"/>
      <c r="H93" s="52"/>
      <c r="I93" s="52"/>
      <c r="J93" s="28">
        <f>SUM(J88:J92)</f>
        <v>13400000</v>
      </c>
      <c r="K93" s="28">
        <f t="shared" ref="K93:O93" si="31">SUM(K88:K92)</f>
        <v>13400000</v>
      </c>
      <c r="L93" s="28">
        <f t="shared" si="31"/>
        <v>0</v>
      </c>
      <c r="M93" s="28">
        <f t="shared" si="31"/>
        <v>0</v>
      </c>
      <c r="N93" s="28">
        <f t="shared" si="31"/>
        <v>13400000</v>
      </c>
      <c r="O93" s="28">
        <f t="shared" si="31"/>
        <v>0</v>
      </c>
      <c r="P93" s="28"/>
      <c r="Q93" s="77"/>
    </row>
    <row r="94" spans="1:415" s="16" customFormat="1" ht="47.25" customHeight="1" x14ac:dyDescent="0.25">
      <c r="A94" s="129" t="s">
        <v>85</v>
      </c>
      <c r="B94" s="130"/>
      <c r="C94" s="130"/>
      <c r="D94" s="130"/>
      <c r="E94" s="33"/>
      <c r="F94" s="33"/>
      <c r="G94" s="33"/>
      <c r="H94" s="34"/>
      <c r="I94" s="34"/>
      <c r="J94" s="55">
        <f>SUM(J82,J84,J87,J93)</f>
        <v>15205000</v>
      </c>
      <c r="K94" s="55">
        <f>K95+K96+K97</f>
        <v>15205000</v>
      </c>
      <c r="L94" s="55">
        <f t="shared" ref="K94:O94" si="32">SUM(L82,L84,L87,L93)</f>
        <v>0</v>
      </c>
      <c r="M94" s="55">
        <f t="shared" si="32"/>
        <v>0</v>
      </c>
      <c r="N94" s="55">
        <f t="shared" si="32"/>
        <v>15205000</v>
      </c>
      <c r="O94" s="55">
        <f t="shared" si="32"/>
        <v>0</v>
      </c>
      <c r="P94" s="35"/>
      <c r="Q94" s="79"/>
    </row>
    <row r="95" spans="1:415" s="16" customFormat="1" ht="47.25" customHeight="1" x14ac:dyDescent="0.25">
      <c r="A95" s="17" t="s">
        <v>38</v>
      </c>
      <c r="B95" s="18"/>
      <c r="C95" s="21"/>
      <c r="D95" s="18"/>
      <c r="E95" s="18"/>
      <c r="F95" s="18"/>
      <c r="G95" s="18"/>
      <c r="H95" s="18"/>
      <c r="I95" s="18"/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5"/>
      <c r="Q95" s="80"/>
    </row>
    <row r="96" spans="1:415" s="16" customFormat="1" ht="47.25" customHeight="1" x14ac:dyDescent="0.25">
      <c r="A96" s="19" t="s">
        <v>39</v>
      </c>
      <c r="B96" s="20"/>
      <c r="C96" s="23"/>
      <c r="D96" s="20"/>
      <c r="E96" s="20"/>
      <c r="F96" s="20"/>
      <c r="G96" s="20"/>
      <c r="H96" s="20"/>
      <c r="I96" s="20"/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6"/>
      <c r="Q96" s="81"/>
    </row>
    <row r="97" spans="1:17" s="16" customFormat="1" ht="47.25" customHeight="1" thickBot="1" x14ac:dyDescent="0.3">
      <c r="A97" s="56" t="s">
        <v>163</v>
      </c>
      <c r="B97" s="57"/>
      <c r="C97" s="57"/>
      <c r="D97" s="57"/>
      <c r="E97" s="57"/>
      <c r="F97" s="57"/>
      <c r="G97" s="57"/>
      <c r="H97" s="57"/>
      <c r="I97" s="57"/>
      <c r="J97" s="58">
        <f>SUM(J81,J83,J85:J86,J88:J92)</f>
        <v>15205000</v>
      </c>
      <c r="K97" s="58">
        <f t="shared" ref="K97:O97" si="33">SUM(K81,K83,K85:K86,K88:K92)</f>
        <v>15205000</v>
      </c>
      <c r="L97" s="58">
        <f t="shared" si="33"/>
        <v>0</v>
      </c>
      <c r="M97" s="58">
        <f t="shared" si="33"/>
        <v>0</v>
      </c>
      <c r="N97" s="58">
        <f t="shared" si="33"/>
        <v>15205000</v>
      </c>
      <c r="O97" s="58">
        <f t="shared" si="33"/>
        <v>0</v>
      </c>
      <c r="P97" s="27"/>
      <c r="Q97" s="82"/>
    </row>
    <row r="98" spans="1:17" s="148" customFormat="1" ht="60" customHeight="1" thickBot="1" x14ac:dyDescent="0.3">
      <c r="A98" s="126" t="s">
        <v>274</v>
      </c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8"/>
    </row>
    <row r="99" spans="1:17" ht="111.75" customHeight="1" thickBot="1" x14ac:dyDescent="0.3">
      <c r="A99" s="31">
        <v>1</v>
      </c>
      <c r="B99" s="109" t="s">
        <v>62</v>
      </c>
      <c r="C99" s="109">
        <v>4821050665</v>
      </c>
      <c r="D99" s="63" t="s">
        <v>42</v>
      </c>
      <c r="E99" s="63" t="s">
        <v>19</v>
      </c>
      <c r="F99" s="63" t="s">
        <v>19</v>
      </c>
      <c r="G99" s="63" t="s">
        <v>19</v>
      </c>
      <c r="H99" s="53" t="s">
        <v>164</v>
      </c>
      <c r="I99" s="53" t="s">
        <v>165</v>
      </c>
      <c r="J99" s="54">
        <v>3000000</v>
      </c>
      <c r="K99" s="54">
        <f>SUM(L99:O99)</f>
        <v>3000000</v>
      </c>
      <c r="L99" s="54">
        <v>0</v>
      </c>
      <c r="M99" s="54">
        <v>0</v>
      </c>
      <c r="N99" s="54">
        <v>3000000</v>
      </c>
      <c r="O99" s="54">
        <v>0</v>
      </c>
      <c r="P99" s="32" t="s">
        <v>27</v>
      </c>
      <c r="Q99" s="86" t="s">
        <v>36</v>
      </c>
    </row>
    <row r="100" spans="1:17" s="9" customFormat="1" ht="32.25" customHeight="1" thickBot="1" x14ac:dyDescent="0.35">
      <c r="A100" s="118" t="s">
        <v>18</v>
      </c>
      <c r="B100" s="119"/>
      <c r="C100" s="30"/>
      <c r="D100" s="30"/>
      <c r="E100" s="52"/>
      <c r="F100" s="52"/>
      <c r="G100" s="52"/>
      <c r="H100" s="52"/>
      <c r="I100" s="52"/>
      <c r="J100" s="28">
        <f>SUM(J99:J99)</f>
        <v>3000000</v>
      </c>
      <c r="K100" s="28">
        <f t="shared" ref="K100:O100" si="34">SUM(K99:K99)</f>
        <v>3000000</v>
      </c>
      <c r="L100" s="28">
        <f t="shared" si="34"/>
        <v>0</v>
      </c>
      <c r="M100" s="28">
        <f t="shared" si="34"/>
        <v>0</v>
      </c>
      <c r="N100" s="28">
        <f t="shared" si="34"/>
        <v>3000000</v>
      </c>
      <c r="O100" s="28">
        <f t="shared" si="34"/>
        <v>0</v>
      </c>
      <c r="P100" s="28"/>
      <c r="Q100" s="77"/>
    </row>
    <row r="101" spans="1:17" s="16" customFormat="1" ht="111.75" customHeight="1" thickBot="1" x14ac:dyDescent="0.3">
      <c r="A101" s="31">
        <v>1</v>
      </c>
      <c r="B101" s="109" t="s">
        <v>73</v>
      </c>
      <c r="C101" s="109">
        <v>4821000819</v>
      </c>
      <c r="D101" s="63" t="s">
        <v>166</v>
      </c>
      <c r="E101" s="63" t="s">
        <v>19</v>
      </c>
      <c r="F101" s="63" t="s">
        <v>19</v>
      </c>
      <c r="G101" s="63" t="s">
        <v>19</v>
      </c>
      <c r="H101" s="53" t="s">
        <v>167</v>
      </c>
      <c r="I101" s="53" t="s">
        <v>168</v>
      </c>
      <c r="J101" s="54">
        <v>3400000</v>
      </c>
      <c r="K101" s="54">
        <f>SUM(L101:O101)</f>
        <v>3400000</v>
      </c>
      <c r="L101" s="54">
        <v>0</v>
      </c>
      <c r="M101" s="54">
        <v>0</v>
      </c>
      <c r="N101" s="54">
        <v>3400000</v>
      </c>
      <c r="O101" s="54">
        <v>0</v>
      </c>
      <c r="P101" s="32" t="s">
        <v>23</v>
      </c>
      <c r="Q101" s="86" t="s">
        <v>36</v>
      </c>
    </row>
    <row r="102" spans="1:17" s="9" customFormat="1" ht="32.25" customHeight="1" thickBot="1" x14ac:dyDescent="0.35">
      <c r="A102" s="118" t="s">
        <v>18</v>
      </c>
      <c r="B102" s="119"/>
      <c r="C102" s="30"/>
      <c r="D102" s="30"/>
      <c r="E102" s="52"/>
      <c r="F102" s="52"/>
      <c r="G102" s="52"/>
      <c r="H102" s="52"/>
      <c r="I102" s="52"/>
      <c r="J102" s="28">
        <f>SUM(J101:J101)</f>
        <v>3400000</v>
      </c>
      <c r="K102" s="28">
        <f t="shared" ref="K102:O102" si="35">SUM(K101:K101)</f>
        <v>3400000</v>
      </c>
      <c r="L102" s="28">
        <f t="shared" si="35"/>
        <v>0</v>
      </c>
      <c r="M102" s="28">
        <f t="shared" si="35"/>
        <v>0</v>
      </c>
      <c r="N102" s="28">
        <f t="shared" si="35"/>
        <v>3400000</v>
      </c>
      <c r="O102" s="28">
        <f t="shared" si="35"/>
        <v>0</v>
      </c>
      <c r="P102" s="28"/>
      <c r="Q102" s="77"/>
    </row>
    <row r="103" spans="1:17" s="16" customFormat="1" ht="47.25" customHeight="1" x14ac:dyDescent="0.25">
      <c r="A103" s="129" t="s">
        <v>70</v>
      </c>
      <c r="B103" s="130"/>
      <c r="C103" s="130"/>
      <c r="D103" s="130"/>
      <c r="E103" s="33"/>
      <c r="F103" s="33"/>
      <c r="G103" s="33"/>
      <c r="H103" s="34"/>
      <c r="I103" s="34"/>
      <c r="J103" s="55">
        <f>SUM(J100,J102)</f>
        <v>6400000</v>
      </c>
      <c r="K103" s="55">
        <f t="shared" ref="K103:O103" si="36">SUM(K100,K102)</f>
        <v>6400000</v>
      </c>
      <c r="L103" s="55">
        <f t="shared" si="36"/>
        <v>0</v>
      </c>
      <c r="M103" s="55">
        <f t="shared" si="36"/>
        <v>0</v>
      </c>
      <c r="N103" s="55">
        <f t="shared" si="36"/>
        <v>6400000</v>
      </c>
      <c r="O103" s="55">
        <f t="shared" si="36"/>
        <v>0</v>
      </c>
      <c r="P103" s="35"/>
      <c r="Q103" s="79"/>
    </row>
    <row r="104" spans="1:17" s="16" customFormat="1" ht="47.25" customHeight="1" x14ac:dyDescent="0.25">
      <c r="A104" s="17" t="s">
        <v>38</v>
      </c>
      <c r="B104" s="18"/>
      <c r="C104" s="21"/>
      <c r="D104" s="18"/>
      <c r="E104" s="18"/>
      <c r="F104" s="18"/>
      <c r="G104" s="18"/>
      <c r="H104" s="18"/>
      <c r="I104" s="18"/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5"/>
      <c r="Q104" s="80"/>
    </row>
    <row r="105" spans="1:17" s="16" customFormat="1" ht="47.25" customHeight="1" x14ac:dyDescent="0.25">
      <c r="A105" s="19" t="s">
        <v>39</v>
      </c>
      <c r="B105" s="20"/>
      <c r="C105" s="23"/>
      <c r="D105" s="20"/>
      <c r="E105" s="20"/>
      <c r="F105" s="20"/>
      <c r="G105" s="20"/>
      <c r="H105" s="20"/>
      <c r="I105" s="20"/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6"/>
      <c r="Q105" s="81"/>
    </row>
    <row r="106" spans="1:17" s="16" customFormat="1" ht="47.25" customHeight="1" thickBot="1" x14ac:dyDescent="0.3">
      <c r="A106" s="56" t="s">
        <v>43</v>
      </c>
      <c r="B106" s="57"/>
      <c r="C106" s="57"/>
      <c r="D106" s="57"/>
      <c r="E106" s="57"/>
      <c r="F106" s="57"/>
      <c r="G106" s="57"/>
      <c r="H106" s="57"/>
      <c r="I106" s="57"/>
      <c r="J106" s="58">
        <f>SUM(J99,J101)</f>
        <v>6400000</v>
      </c>
      <c r="K106" s="58">
        <f t="shared" ref="K106:O106" si="37">SUM(K99,K101)</f>
        <v>6400000</v>
      </c>
      <c r="L106" s="58">
        <f t="shared" si="37"/>
        <v>0</v>
      </c>
      <c r="M106" s="58">
        <f t="shared" si="37"/>
        <v>0</v>
      </c>
      <c r="N106" s="58">
        <f t="shared" si="37"/>
        <v>6400000</v>
      </c>
      <c r="O106" s="58">
        <f t="shared" si="37"/>
        <v>0</v>
      </c>
      <c r="P106" s="27"/>
      <c r="Q106" s="82"/>
    </row>
    <row r="107" spans="1:17" s="148" customFormat="1" ht="60" customHeight="1" thickBot="1" x14ac:dyDescent="0.3">
      <c r="A107" s="126" t="s">
        <v>275</v>
      </c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8"/>
    </row>
    <row r="108" spans="1:17" ht="111.75" customHeight="1" x14ac:dyDescent="0.25">
      <c r="A108" s="31">
        <v>1</v>
      </c>
      <c r="B108" s="115" t="s">
        <v>21</v>
      </c>
      <c r="C108" s="115">
        <v>4821048183</v>
      </c>
      <c r="D108" s="63" t="s">
        <v>57</v>
      </c>
      <c r="E108" s="63" t="s">
        <v>19</v>
      </c>
      <c r="F108" s="63" t="s">
        <v>19</v>
      </c>
      <c r="G108" s="63" t="s">
        <v>19</v>
      </c>
      <c r="H108" s="53" t="s">
        <v>169</v>
      </c>
      <c r="I108" s="53" t="s">
        <v>50</v>
      </c>
      <c r="J108" s="54">
        <v>500000</v>
      </c>
      <c r="K108" s="54">
        <f>SUM(L108:O108)</f>
        <v>500000</v>
      </c>
      <c r="L108" s="54">
        <v>0</v>
      </c>
      <c r="M108" s="54">
        <v>0</v>
      </c>
      <c r="N108" s="54">
        <v>500000</v>
      </c>
      <c r="O108" s="54">
        <v>0</v>
      </c>
      <c r="P108" s="32" t="s">
        <v>28</v>
      </c>
      <c r="Q108" s="86" t="s">
        <v>36</v>
      </c>
    </row>
    <row r="109" spans="1:17" s="16" customFormat="1" ht="111.75" customHeight="1" x14ac:dyDescent="0.25">
      <c r="A109" s="31">
        <v>2</v>
      </c>
      <c r="B109" s="116"/>
      <c r="C109" s="116"/>
      <c r="D109" s="63" t="s">
        <v>176</v>
      </c>
      <c r="E109" s="63" t="s">
        <v>19</v>
      </c>
      <c r="F109" s="63" t="s">
        <v>19</v>
      </c>
      <c r="G109" s="63" t="s">
        <v>19</v>
      </c>
      <c r="H109" s="97" t="s">
        <v>178</v>
      </c>
      <c r="I109" s="53" t="s">
        <v>177</v>
      </c>
      <c r="J109" s="101">
        <v>400000</v>
      </c>
      <c r="K109" s="54">
        <f>SUM(L109:O109)</f>
        <v>400000</v>
      </c>
      <c r="L109" s="54">
        <v>0</v>
      </c>
      <c r="M109" s="54">
        <v>0</v>
      </c>
      <c r="N109" s="54">
        <v>400000</v>
      </c>
      <c r="O109" s="54">
        <v>0</v>
      </c>
      <c r="P109" s="32" t="s">
        <v>28</v>
      </c>
      <c r="Q109" s="86" t="s">
        <v>36</v>
      </c>
    </row>
    <row r="110" spans="1:17" s="16" customFormat="1" ht="111.75" customHeight="1" thickBot="1" x14ac:dyDescent="0.3">
      <c r="A110" s="31">
        <v>3</v>
      </c>
      <c r="B110" s="117"/>
      <c r="C110" s="117"/>
      <c r="D110" s="63" t="s">
        <v>79</v>
      </c>
      <c r="E110" s="63" t="s">
        <v>19</v>
      </c>
      <c r="F110" s="63" t="s">
        <v>19</v>
      </c>
      <c r="G110" s="63" t="s">
        <v>19</v>
      </c>
      <c r="H110" s="50" t="s">
        <v>181</v>
      </c>
      <c r="I110" s="74" t="s">
        <v>80</v>
      </c>
      <c r="J110" s="68">
        <v>470000</v>
      </c>
      <c r="K110" s="54">
        <f>SUM(L110:O110)</f>
        <v>470000</v>
      </c>
      <c r="L110" s="54">
        <v>0</v>
      </c>
      <c r="M110" s="54">
        <v>0</v>
      </c>
      <c r="N110" s="54">
        <v>470000</v>
      </c>
      <c r="O110" s="54">
        <v>0</v>
      </c>
      <c r="P110" s="32" t="s">
        <v>28</v>
      </c>
      <c r="Q110" s="86" t="s">
        <v>36</v>
      </c>
    </row>
    <row r="111" spans="1:17" s="9" customFormat="1" ht="32.25" customHeight="1" thickBot="1" x14ac:dyDescent="0.35">
      <c r="A111" s="118" t="s">
        <v>40</v>
      </c>
      <c r="B111" s="119"/>
      <c r="C111" s="30"/>
      <c r="D111" s="30"/>
      <c r="E111" s="52"/>
      <c r="F111" s="52"/>
      <c r="G111" s="52"/>
      <c r="H111" s="52"/>
      <c r="I111" s="52"/>
      <c r="J111" s="28">
        <f>SUM(J108:J110)</f>
        <v>1370000</v>
      </c>
      <c r="K111" s="28">
        <f t="shared" ref="K111:N111" si="38">SUM(K108:K110)</f>
        <v>1370000</v>
      </c>
      <c r="L111" s="28">
        <f t="shared" si="38"/>
        <v>0</v>
      </c>
      <c r="M111" s="28">
        <f t="shared" si="38"/>
        <v>0</v>
      </c>
      <c r="N111" s="28">
        <f t="shared" si="38"/>
        <v>1370000</v>
      </c>
      <c r="O111" s="28">
        <f t="shared" ref="K111:O111" si="39">SUM(O108:O110)</f>
        <v>0</v>
      </c>
      <c r="P111" s="28"/>
      <c r="Q111" s="77"/>
    </row>
    <row r="112" spans="1:17" s="16" customFormat="1" ht="111.75" customHeight="1" thickBot="1" x14ac:dyDescent="0.3">
      <c r="A112" s="31">
        <v>1</v>
      </c>
      <c r="B112" s="109" t="s">
        <v>41</v>
      </c>
      <c r="C112" s="109">
        <v>4821050665</v>
      </c>
      <c r="D112" s="63" t="s">
        <v>33</v>
      </c>
      <c r="E112" s="63" t="s">
        <v>19</v>
      </c>
      <c r="F112" s="63" t="s">
        <v>19</v>
      </c>
      <c r="G112" s="63" t="s">
        <v>19</v>
      </c>
      <c r="H112" s="53" t="s">
        <v>170</v>
      </c>
      <c r="I112" s="53" t="s">
        <v>78</v>
      </c>
      <c r="J112" s="54">
        <v>6380000</v>
      </c>
      <c r="K112" s="54">
        <f>SUM(L112:O112)</f>
        <v>6380000</v>
      </c>
      <c r="L112" s="54">
        <v>0</v>
      </c>
      <c r="M112" s="54">
        <v>0</v>
      </c>
      <c r="N112" s="54">
        <v>6380000</v>
      </c>
      <c r="O112" s="54">
        <v>0</v>
      </c>
      <c r="P112" s="32" t="s">
        <v>28</v>
      </c>
      <c r="Q112" s="86" t="s">
        <v>36</v>
      </c>
    </row>
    <row r="113" spans="1:17" s="9" customFormat="1" ht="32.25" customHeight="1" thickBot="1" x14ac:dyDescent="0.35">
      <c r="A113" s="118" t="s">
        <v>18</v>
      </c>
      <c r="B113" s="119"/>
      <c r="C113" s="30"/>
      <c r="D113" s="30"/>
      <c r="E113" s="52"/>
      <c r="F113" s="52"/>
      <c r="G113" s="52"/>
      <c r="H113" s="52"/>
      <c r="I113" s="52"/>
      <c r="J113" s="28">
        <f>SUM(J112)</f>
        <v>6380000</v>
      </c>
      <c r="K113" s="28">
        <f t="shared" ref="K113:N113" si="40">SUM(K112)</f>
        <v>6380000</v>
      </c>
      <c r="L113" s="28">
        <f t="shared" si="40"/>
        <v>0</v>
      </c>
      <c r="M113" s="28">
        <f t="shared" si="40"/>
        <v>0</v>
      </c>
      <c r="N113" s="28">
        <f t="shared" si="40"/>
        <v>6380000</v>
      </c>
      <c r="O113" s="28">
        <v>0</v>
      </c>
      <c r="P113" s="28"/>
      <c r="Q113" s="77"/>
    </row>
    <row r="114" spans="1:17" s="16" customFormat="1" ht="47.25" customHeight="1" x14ac:dyDescent="0.25">
      <c r="A114" s="129" t="s">
        <v>179</v>
      </c>
      <c r="B114" s="130"/>
      <c r="C114" s="130"/>
      <c r="D114" s="130"/>
      <c r="E114" s="33"/>
      <c r="F114" s="33"/>
      <c r="G114" s="33"/>
      <c r="H114" s="34"/>
      <c r="I114" s="34"/>
      <c r="J114" s="55">
        <f>SUM(J111,J113)</f>
        <v>7750000</v>
      </c>
      <c r="K114" s="55">
        <f t="shared" ref="K114:N114" si="41">SUM(K111,K113)</f>
        <v>7750000</v>
      </c>
      <c r="L114" s="55">
        <f t="shared" si="41"/>
        <v>0</v>
      </c>
      <c r="M114" s="55">
        <f t="shared" si="41"/>
        <v>0</v>
      </c>
      <c r="N114" s="55">
        <f t="shared" si="41"/>
        <v>7750000</v>
      </c>
      <c r="O114" s="55">
        <f t="shared" ref="K114:O114" si="42">SUM(O111,O113)</f>
        <v>0</v>
      </c>
      <c r="P114" s="35"/>
      <c r="Q114" s="79"/>
    </row>
    <row r="115" spans="1:17" s="16" customFormat="1" ht="47.25" customHeight="1" x14ac:dyDescent="0.25">
      <c r="A115" s="17" t="s">
        <v>38</v>
      </c>
      <c r="B115" s="18"/>
      <c r="C115" s="21"/>
      <c r="D115" s="18"/>
      <c r="E115" s="18"/>
      <c r="F115" s="18"/>
      <c r="G115" s="18"/>
      <c r="H115" s="18"/>
      <c r="I115" s="18"/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5"/>
      <c r="Q115" s="80"/>
    </row>
    <row r="116" spans="1:17" s="16" customFormat="1" ht="47.25" customHeight="1" x14ac:dyDescent="0.25">
      <c r="A116" s="19" t="s">
        <v>39</v>
      </c>
      <c r="B116" s="20"/>
      <c r="C116" s="23"/>
      <c r="D116" s="20"/>
      <c r="E116" s="20"/>
      <c r="F116" s="20"/>
      <c r="G116" s="20"/>
      <c r="H116" s="20"/>
      <c r="I116" s="20"/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6"/>
      <c r="Q116" s="81"/>
    </row>
    <row r="117" spans="1:17" s="16" customFormat="1" ht="47.25" customHeight="1" thickBot="1" x14ac:dyDescent="0.3">
      <c r="A117" s="56" t="s">
        <v>180</v>
      </c>
      <c r="B117" s="57"/>
      <c r="C117" s="57"/>
      <c r="D117" s="57"/>
      <c r="E117" s="57"/>
      <c r="F117" s="57"/>
      <c r="G117" s="57"/>
      <c r="H117" s="57"/>
      <c r="I117" s="57"/>
      <c r="J117" s="58">
        <f>SUM(J108:J110,J112)</f>
        <v>7750000</v>
      </c>
      <c r="K117" s="58">
        <f t="shared" ref="K117:N117" si="43">SUM(K108:K110,K112)</f>
        <v>7750000</v>
      </c>
      <c r="L117" s="58">
        <f t="shared" si="43"/>
        <v>0</v>
      </c>
      <c r="M117" s="58">
        <f t="shared" si="43"/>
        <v>0</v>
      </c>
      <c r="N117" s="58">
        <f t="shared" si="43"/>
        <v>7750000</v>
      </c>
      <c r="O117" s="58">
        <f t="shared" ref="K117:O117" si="44">SUM(O108:O110,O112)</f>
        <v>0</v>
      </c>
      <c r="P117" s="27"/>
      <c r="Q117" s="82"/>
    </row>
    <row r="118" spans="1:17" s="148" customFormat="1" ht="60" customHeight="1" thickBot="1" x14ac:dyDescent="0.3">
      <c r="A118" s="126" t="s">
        <v>276</v>
      </c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8"/>
    </row>
    <row r="119" spans="1:17" s="16" customFormat="1" ht="111.75" customHeight="1" thickBot="1" x14ac:dyDescent="0.3">
      <c r="A119" s="31">
        <v>1</v>
      </c>
      <c r="B119" s="109" t="s">
        <v>68</v>
      </c>
      <c r="C119" s="109">
        <v>4821021470</v>
      </c>
      <c r="D119" s="63" t="s">
        <v>89</v>
      </c>
      <c r="E119" s="63" t="s">
        <v>19</v>
      </c>
      <c r="F119" s="63" t="s">
        <v>19</v>
      </c>
      <c r="G119" s="63" t="s">
        <v>19</v>
      </c>
      <c r="H119" s="53" t="s">
        <v>182</v>
      </c>
      <c r="I119" s="53" t="s">
        <v>171</v>
      </c>
      <c r="J119" s="54">
        <v>920000</v>
      </c>
      <c r="K119" s="54">
        <f>SUM(L119:O119)</f>
        <v>920000</v>
      </c>
      <c r="L119" s="54">
        <v>0</v>
      </c>
      <c r="M119" s="54">
        <v>0</v>
      </c>
      <c r="N119" s="54">
        <v>920000</v>
      </c>
      <c r="O119" s="54">
        <v>0</v>
      </c>
      <c r="P119" s="32" t="s">
        <v>29</v>
      </c>
      <c r="Q119" s="86" t="s">
        <v>36</v>
      </c>
    </row>
    <row r="120" spans="1:17" s="9" customFormat="1" ht="32.25" customHeight="1" thickBot="1" x14ac:dyDescent="0.35">
      <c r="A120" s="118" t="s">
        <v>18</v>
      </c>
      <c r="B120" s="119"/>
      <c r="C120" s="30"/>
      <c r="D120" s="30"/>
      <c r="E120" s="52"/>
      <c r="F120" s="52"/>
      <c r="G120" s="52"/>
      <c r="H120" s="52"/>
      <c r="I120" s="52"/>
      <c r="J120" s="28">
        <f>SUM(J119)</f>
        <v>920000</v>
      </c>
      <c r="K120" s="28">
        <f t="shared" ref="K120:O120" si="45">SUM(K119)</f>
        <v>920000</v>
      </c>
      <c r="L120" s="28">
        <f t="shared" si="45"/>
        <v>0</v>
      </c>
      <c r="M120" s="28">
        <f t="shared" si="45"/>
        <v>0</v>
      </c>
      <c r="N120" s="28">
        <f t="shared" si="45"/>
        <v>920000</v>
      </c>
      <c r="O120" s="28">
        <f t="shared" si="45"/>
        <v>0</v>
      </c>
      <c r="P120" s="29"/>
      <c r="Q120" s="77"/>
    </row>
    <row r="121" spans="1:17" ht="111" customHeight="1" x14ac:dyDescent="0.25">
      <c r="A121" s="31">
        <v>1</v>
      </c>
      <c r="B121" s="115" t="s">
        <v>69</v>
      </c>
      <c r="C121" s="115">
        <v>4821021801</v>
      </c>
      <c r="D121" s="75" t="s">
        <v>89</v>
      </c>
      <c r="E121" s="63" t="s">
        <v>19</v>
      </c>
      <c r="F121" s="63" t="s">
        <v>19</v>
      </c>
      <c r="G121" s="63" t="s">
        <v>19</v>
      </c>
      <c r="H121" s="53" t="s">
        <v>183</v>
      </c>
      <c r="I121" s="53" t="s">
        <v>78</v>
      </c>
      <c r="J121" s="54">
        <v>1600000</v>
      </c>
      <c r="K121" s="54">
        <f>SUM(L121:O121)</f>
        <v>1600000</v>
      </c>
      <c r="L121" s="54">
        <v>0</v>
      </c>
      <c r="M121" s="54">
        <v>0</v>
      </c>
      <c r="N121" s="54">
        <v>1600000</v>
      </c>
      <c r="O121" s="54">
        <v>0</v>
      </c>
      <c r="P121" s="32" t="s">
        <v>29</v>
      </c>
      <c r="Q121" s="86" t="s">
        <v>36</v>
      </c>
    </row>
    <row r="122" spans="1:17" s="16" customFormat="1" ht="111" customHeight="1" thickBot="1" x14ac:dyDescent="0.3">
      <c r="A122" s="31">
        <v>2</v>
      </c>
      <c r="B122" s="117"/>
      <c r="C122" s="117"/>
      <c r="D122" s="75" t="s">
        <v>186</v>
      </c>
      <c r="E122" s="63" t="s">
        <v>19</v>
      </c>
      <c r="F122" s="63" t="s">
        <v>19</v>
      </c>
      <c r="G122" s="63" t="s">
        <v>19</v>
      </c>
      <c r="H122" s="53" t="s">
        <v>187</v>
      </c>
      <c r="I122" s="102">
        <v>37217</v>
      </c>
      <c r="J122" s="54">
        <v>100000</v>
      </c>
      <c r="K122" s="54">
        <f>SUM(L122:O122)</f>
        <v>100000</v>
      </c>
      <c r="L122" s="54">
        <v>0</v>
      </c>
      <c r="M122" s="54">
        <v>0</v>
      </c>
      <c r="N122" s="54">
        <v>100000</v>
      </c>
      <c r="O122" s="54">
        <v>0</v>
      </c>
      <c r="P122" s="32" t="s">
        <v>29</v>
      </c>
      <c r="Q122" s="86" t="s">
        <v>36</v>
      </c>
    </row>
    <row r="123" spans="1:17" s="9" customFormat="1" ht="32.25" customHeight="1" thickBot="1" x14ac:dyDescent="0.35">
      <c r="A123" s="118" t="s">
        <v>35</v>
      </c>
      <c r="B123" s="119"/>
      <c r="C123" s="30"/>
      <c r="D123" s="30"/>
      <c r="E123" s="52"/>
      <c r="F123" s="52"/>
      <c r="G123" s="52"/>
      <c r="H123" s="52"/>
      <c r="I123" s="52"/>
      <c r="J123" s="28">
        <f>SUM(J121:J122)</f>
        <v>1700000</v>
      </c>
      <c r="K123" s="28">
        <f t="shared" ref="K123:O123" si="46">SUM(K121:K122)</f>
        <v>1700000</v>
      </c>
      <c r="L123" s="28">
        <f t="shared" si="46"/>
        <v>0</v>
      </c>
      <c r="M123" s="28">
        <f t="shared" si="46"/>
        <v>0</v>
      </c>
      <c r="N123" s="28">
        <f t="shared" si="46"/>
        <v>1700000</v>
      </c>
      <c r="O123" s="28">
        <f t="shared" si="46"/>
        <v>0</v>
      </c>
      <c r="P123" s="29"/>
      <c r="Q123" s="77"/>
    </row>
    <row r="124" spans="1:17" s="16" customFormat="1" ht="111" customHeight="1" x14ac:dyDescent="0.25">
      <c r="A124" s="31">
        <v>1</v>
      </c>
      <c r="B124" s="115" t="s">
        <v>172</v>
      </c>
      <c r="C124" s="115">
        <v>4821004323</v>
      </c>
      <c r="D124" s="75" t="s">
        <v>173</v>
      </c>
      <c r="E124" s="63" t="s">
        <v>19</v>
      </c>
      <c r="F124" s="63" t="s">
        <v>19</v>
      </c>
      <c r="G124" s="63" t="s">
        <v>19</v>
      </c>
      <c r="H124" s="53" t="s">
        <v>184</v>
      </c>
      <c r="I124" s="53" t="s">
        <v>174</v>
      </c>
      <c r="J124" s="54">
        <v>910000</v>
      </c>
      <c r="K124" s="54">
        <f>SUM(L124:O124)</f>
        <v>910000</v>
      </c>
      <c r="L124" s="54">
        <v>0</v>
      </c>
      <c r="M124" s="54">
        <v>0</v>
      </c>
      <c r="N124" s="54">
        <v>910000</v>
      </c>
      <c r="O124" s="54">
        <v>0</v>
      </c>
      <c r="P124" s="32" t="s">
        <v>23</v>
      </c>
      <c r="Q124" s="86" t="s">
        <v>36</v>
      </c>
    </row>
    <row r="125" spans="1:17" s="16" customFormat="1" ht="111" customHeight="1" thickBot="1" x14ac:dyDescent="0.3">
      <c r="A125" s="31">
        <v>2</v>
      </c>
      <c r="B125" s="117"/>
      <c r="C125" s="117"/>
      <c r="D125" s="75" t="s">
        <v>81</v>
      </c>
      <c r="E125" s="63" t="s">
        <v>19</v>
      </c>
      <c r="F125" s="63" t="s">
        <v>19</v>
      </c>
      <c r="G125" s="63" t="s">
        <v>19</v>
      </c>
      <c r="H125" s="53" t="s">
        <v>185</v>
      </c>
      <c r="I125" s="102" t="s">
        <v>175</v>
      </c>
      <c r="J125" s="54">
        <v>55000</v>
      </c>
      <c r="K125" s="54">
        <f>SUM(L125:O125)</f>
        <v>55000</v>
      </c>
      <c r="L125" s="54">
        <v>0</v>
      </c>
      <c r="M125" s="54">
        <v>0</v>
      </c>
      <c r="N125" s="54">
        <v>55000</v>
      </c>
      <c r="O125" s="54">
        <v>0</v>
      </c>
      <c r="P125" s="32" t="s">
        <v>23</v>
      </c>
      <c r="Q125" s="86" t="s">
        <v>36</v>
      </c>
    </row>
    <row r="126" spans="1:17" s="9" customFormat="1" ht="32.25" customHeight="1" thickBot="1" x14ac:dyDescent="0.35">
      <c r="A126" s="118" t="s">
        <v>35</v>
      </c>
      <c r="B126" s="119"/>
      <c r="C126" s="30"/>
      <c r="D126" s="30"/>
      <c r="E126" s="52"/>
      <c r="F126" s="52"/>
      <c r="G126" s="52"/>
      <c r="H126" s="52"/>
      <c r="I126" s="52"/>
      <c r="J126" s="28">
        <f>SUM(J124:J125)</f>
        <v>965000</v>
      </c>
      <c r="K126" s="28">
        <f t="shared" ref="K126:O126" si="47">SUM(K124:K125)</f>
        <v>965000</v>
      </c>
      <c r="L126" s="28">
        <f t="shared" si="47"/>
        <v>0</v>
      </c>
      <c r="M126" s="28">
        <f t="shared" si="47"/>
        <v>0</v>
      </c>
      <c r="N126" s="28">
        <f t="shared" si="47"/>
        <v>965000</v>
      </c>
      <c r="O126" s="28">
        <f t="shared" si="47"/>
        <v>0</v>
      </c>
      <c r="P126" s="28"/>
      <c r="Q126" s="77"/>
    </row>
    <row r="127" spans="1:17" s="16" customFormat="1" ht="47.25" customHeight="1" x14ac:dyDescent="0.25">
      <c r="A127" s="129" t="s">
        <v>233</v>
      </c>
      <c r="B127" s="130"/>
      <c r="C127" s="130"/>
      <c r="D127" s="130"/>
      <c r="E127" s="33"/>
      <c r="F127" s="33"/>
      <c r="G127" s="33"/>
      <c r="H127" s="34"/>
      <c r="I127" s="34"/>
      <c r="J127" s="55">
        <f>SUM(J120,J123,J126)</f>
        <v>3585000</v>
      </c>
      <c r="K127" s="55">
        <f>K128+K129+K130</f>
        <v>3585000</v>
      </c>
      <c r="L127" s="55">
        <f t="shared" ref="K127:O127" si="48">SUM(L120,L123,L126)</f>
        <v>0</v>
      </c>
      <c r="M127" s="55">
        <f t="shared" si="48"/>
        <v>0</v>
      </c>
      <c r="N127" s="55">
        <f t="shared" si="48"/>
        <v>3585000</v>
      </c>
      <c r="O127" s="55">
        <f t="shared" si="48"/>
        <v>0</v>
      </c>
      <c r="P127" s="35"/>
      <c r="Q127" s="79"/>
    </row>
    <row r="128" spans="1:17" s="16" customFormat="1" ht="47.25" customHeight="1" x14ac:dyDescent="0.25">
      <c r="A128" s="17" t="s">
        <v>38</v>
      </c>
      <c r="B128" s="18"/>
      <c r="C128" s="21"/>
      <c r="D128" s="18"/>
      <c r="E128" s="18"/>
      <c r="F128" s="18"/>
      <c r="G128" s="18"/>
      <c r="H128" s="18"/>
      <c r="I128" s="18"/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5"/>
      <c r="Q128" s="80"/>
    </row>
    <row r="129" spans="1:17" s="16" customFormat="1" ht="47.25" customHeight="1" x14ac:dyDescent="0.25">
      <c r="A129" s="19" t="s">
        <v>39</v>
      </c>
      <c r="B129" s="20"/>
      <c r="C129" s="23"/>
      <c r="D129" s="20"/>
      <c r="E129" s="20"/>
      <c r="F129" s="20"/>
      <c r="G129" s="20"/>
      <c r="H129" s="20"/>
      <c r="I129" s="20"/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6"/>
      <c r="Q129" s="81"/>
    </row>
    <row r="130" spans="1:17" s="16" customFormat="1" ht="47.25" customHeight="1" thickBot="1" x14ac:dyDescent="0.3">
      <c r="A130" s="56" t="s">
        <v>134</v>
      </c>
      <c r="B130" s="57"/>
      <c r="C130" s="57"/>
      <c r="D130" s="57"/>
      <c r="E130" s="57"/>
      <c r="F130" s="57"/>
      <c r="G130" s="57"/>
      <c r="H130" s="57"/>
      <c r="I130" s="57"/>
      <c r="J130" s="58">
        <f>SUM(J119,J121:J122,J124:J125)</f>
        <v>3585000</v>
      </c>
      <c r="K130" s="58">
        <f t="shared" ref="K130:O130" si="49">SUM(K119,K121:K122,K124:K125)</f>
        <v>3585000</v>
      </c>
      <c r="L130" s="58">
        <f t="shared" si="49"/>
        <v>0</v>
      </c>
      <c r="M130" s="58">
        <f t="shared" si="49"/>
        <v>0</v>
      </c>
      <c r="N130" s="58">
        <f t="shared" si="49"/>
        <v>3585000</v>
      </c>
      <c r="O130" s="58">
        <f t="shared" si="49"/>
        <v>0</v>
      </c>
      <c r="P130" s="27"/>
      <c r="Q130" s="82"/>
    </row>
    <row r="131" spans="1:17" s="148" customFormat="1" ht="60" customHeight="1" thickBot="1" x14ac:dyDescent="0.3">
      <c r="A131" s="126" t="s">
        <v>277</v>
      </c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8"/>
    </row>
    <row r="132" spans="1:17" s="16" customFormat="1" ht="111.75" customHeight="1" thickBot="1" x14ac:dyDescent="0.3">
      <c r="A132" s="31">
        <v>1</v>
      </c>
      <c r="B132" s="109" t="s">
        <v>197</v>
      </c>
      <c r="C132" s="109">
        <v>4821048183</v>
      </c>
      <c r="D132" s="63" t="s">
        <v>198</v>
      </c>
      <c r="E132" s="63" t="s">
        <v>37</v>
      </c>
      <c r="F132" s="63" t="s">
        <v>19</v>
      </c>
      <c r="G132" s="63" t="s">
        <v>19</v>
      </c>
      <c r="H132" s="53" t="s">
        <v>200</v>
      </c>
      <c r="I132" s="53" t="s">
        <v>199</v>
      </c>
      <c r="J132" s="54">
        <v>55000</v>
      </c>
      <c r="K132" s="54">
        <f>SUM(L132:O132)</f>
        <v>55000</v>
      </c>
      <c r="L132" s="54">
        <v>0</v>
      </c>
      <c r="M132" s="54">
        <v>0</v>
      </c>
      <c r="N132" s="54">
        <v>55000</v>
      </c>
      <c r="O132" s="54">
        <v>0</v>
      </c>
      <c r="P132" s="32" t="s">
        <v>60</v>
      </c>
      <c r="Q132" s="86" t="s">
        <v>36</v>
      </c>
    </row>
    <row r="133" spans="1:17" s="9" customFormat="1" ht="32.25" customHeight="1" thickBot="1" x14ac:dyDescent="0.35">
      <c r="A133" s="118" t="s">
        <v>18</v>
      </c>
      <c r="B133" s="119"/>
      <c r="C133" s="30"/>
      <c r="D133" s="30"/>
      <c r="E133" s="52"/>
      <c r="F133" s="52"/>
      <c r="G133" s="52"/>
      <c r="H133" s="52"/>
      <c r="I133" s="52"/>
      <c r="J133" s="28">
        <f>SUM(J132)</f>
        <v>55000</v>
      </c>
      <c r="K133" s="28">
        <f t="shared" ref="K133:O133" si="50">SUM(K132)</f>
        <v>55000</v>
      </c>
      <c r="L133" s="28">
        <f t="shared" si="50"/>
        <v>0</v>
      </c>
      <c r="M133" s="28">
        <f t="shared" si="50"/>
        <v>0</v>
      </c>
      <c r="N133" s="28">
        <f t="shared" si="50"/>
        <v>55000</v>
      </c>
      <c r="O133" s="28">
        <f t="shared" si="50"/>
        <v>0</v>
      </c>
      <c r="P133" s="28"/>
      <c r="Q133" s="77"/>
    </row>
    <row r="134" spans="1:17" s="16" customFormat="1" ht="111.75" customHeight="1" x14ac:dyDescent="0.25">
      <c r="A134" s="31">
        <v>1</v>
      </c>
      <c r="B134" s="115" t="s">
        <v>62</v>
      </c>
      <c r="C134" s="115">
        <v>4821050665</v>
      </c>
      <c r="D134" s="75" t="s">
        <v>188</v>
      </c>
      <c r="E134" s="63" t="s">
        <v>19</v>
      </c>
      <c r="F134" s="63" t="s">
        <v>19</v>
      </c>
      <c r="G134" s="63" t="s">
        <v>19</v>
      </c>
      <c r="H134" s="53" t="s">
        <v>201</v>
      </c>
      <c r="I134" s="53" t="s">
        <v>189</v>
      </c>
      <c r="J134" s="54">
        <v>60000</v>
      </c>
      <c r="K134" s="54">
        <f>SUM(L134:O134)</f>
        <v>60000</v>
      </c>
      <c r="L134" s="54">
        <v>0</v>
      </c>
      <c r="M134" s="54">
        <v>0</v>
      </c>
      <c r="N134" s="54">
        <v>60000</v>
      </c>
      <c r="O134" s="54">
        <v>0</v>
      </c>
      <c r="P134" s="100" t="s">
        <v>23</v>
      </c>
      <c r="Q134" s="76" t="s">
        <v>36</v>
      </c>
    </row>
    <row r="135" spans="1:17" s="16" customFormat="1" ht="111.75" customHeight="1" x14ac:dyDescent="0.25">
      <c r="A135" s="31">
        <v>2</v>
      </c>
      <c r="B135" s="116"/>
      <c r="C135" s="116"/>
      <c r="D135" s="75" t="s">
        <v>81</v>
      </c>
      <c r="E135" s="63" t="s">
        <v>19</v>
      </c>
      <c r="F135" s="63" t="s">
        <v>19</v>
      </c>
      <c r="G135" s="63" t="s">
        <v>19</v>
      </c>
      <c r="H135" s="53" t="s">
        <v>202</v>
      </c>
      <c r="I135" s="53" t="s">
        <v>48</v>
      </c>
      <c r="J135" s="54">
        <v>60000</v>
      </c>
      <c r="K135" s="54">
        <f>SUM(L135:O135)</f>
        <v>60000</v>
      </c>
      <c r="L135" s="54">
        <v>0</v>
      </c>
      <c r="M135" s="54">
        <v>0</v>
      </c>
      <c r="N135" s="54">
        <v>60000</v>
      </c>
      <c r="O135" s="54">
        <v>0</v>
      </c>
      <c r="P135" s="100" t="s">
        <v>23</v>
      </c>
      <c r="Q135" s="76" t="s">
        <v>36</v>
      </c>
    </row>
    <row r="136" spans="1:17" s="16" customFormat="1" ht="111.75" customHeight="1" x14ac:dyDescent="0.25">
      <c r="A136" s="31">
        <v>3</v>
      </c>
      <c r="B136" s="116"/>
      <c r="C136" s="116"/>
      <c r="D136" s="75" t="s">
        <v>190</v>
      </c>
      <c r="E136" s="63" t="s">
        <v>19</v>
      </c>
      <c r="F136" s="63" t="s">
        <v>19</v>
      </c>
      <c r="G136" s="63" t="s">
        <v>19</v>
      </c>
      <c r="H136" s="53" t="s">
        <v>203</v>
      </c>
      <c r="I136" s="53" t="s">
        <v>191</v>
      </c>
      <c r="J136" s="54">
        <v>200000</v>
      </c>
      <c r="K136" s="54">
        <f>SUM(L136:O136)</f>
        <v>200000</v>
      </c>
      <c r="L136" s="54">
        <v>0</v>
      </c>
      <c r="M136" s="54">
        <v>0</v>
      </c>
      <c r="N136" s="54">
        <v>200000</v>
      </c>
      <c r="O136" s="54">
        <v>0</v>
      </c>
      <c r="P136" s="100" t="s">
        <v>23</v>
      </c>
      <c r="Q136" s="76" t="s">
        <v>36</v>
      </c>
    </row>
    <row r="137" spans="1:17" s="16" customFormat="1" ht="111.75" customHeight="1" x14ac:dyDescent="0.25">
      <c r="A137" s="31">
        <v>4</v>
      </c>
      <c r="B137" s="116"/>
      <c r="C137" s="116"/>
      <c r="D137" s="75" t="s">
        <v>195</v>
      </c>
      <c r="E137" s="63" t="s">
        <v>19</v>
      </c>
      <c r="F137" s="63" t="s">
        <v>19</v>
      </c>
      <c r="G137" s="63" t="s">
        <v>19</v>
      </c>
      <c r="H137" s="53" t="s">
        <v>204</v>
      </c>
      <c r="I137" s="63" t="s">
        <v>196</v>
      </c>
      <c r="J137" s="54">
        <v>1600000</v>
      </c>
      <c r="K137" s="54">
        <f>SUM(L137:O137)</f>
        <v>1600000</v>
      </c>
      <c r="L137" s="54">
        <v>0</v>
      </c>
      <c r="M137" s="54">
        <v>0</v>
      </c>
      <c r="N137" s="54">
        <v>1600000</v>
      </c>
      <c r="O137" s="54">
        <v>0</v>
      </c>
      <c r="P137" s="100" t="s">
        <v>23</v>
      </c>
      <c r="Q137" s="76" t="s">
        <v>36</v>
      </c>
    </row>
    <row r="138" spans="1:17" s="16" customFormat="1" ht="111.75" customHeight="1" thickBot="1" x14ac:dyDescent="0.3">
      <c r="A138" s="31">
        <v>5</v>
      </c>
      <c r="B138" s="117"/>
      <c r="C138" s="117"/>
      <c r="D138" s="75" t="s">
        <v>83</v>
      </c>
      <c r="E138" s="63" t="s">
        <v>19</v>
      </c>
      <c r="F138" s="63" t="s">
        <v>19</v>
      </c>
      <c r="G138" s="63" t="s">
        <v>19</v>
      </c>
      <c r="H138" s="53" t="s">
        <v>205</v>
      </c>
      <c r="I138" s="53" t="s">
        <v>77</v>
      </c>
      <c r="J138" s="54">
        <v>460000</v>
      </c>
      <c r="K138" s="54">
        <f>SUM(L138:O138)</f>
        <v>460000</v>
      </c>
      <c r="L138" s="54">
        <v>0</v>
      </c>
      <c r="M138" s="54">
        <v>0</v>
      </c>
      <c r="N138" s="54">
        <v>460000</v>
      </c>
      <c r="O138" s="54">
        <v>0</v>
      </c>
      <c r="P138" s="100" t="s">
        <v>23</v>
      </c>
      <c r="Q138" s="76" t="s">
        <v>36</v>
      </c>
    </row>
    <row r="139" spans="1:17" s="9" customFormat="1" ht="32.25" customHeight="1" thickBot="1" x14ac:dyDescent="0.35">
      <c r="A139" s="118" t="s">
        <v>162</v>
      </c>
      <c r="B139" s="119"/>
      <c r="C139" s="30"/>
      <c r="D139" s="30"/>
      <c r="E139" s="52"/>
      <c r="F139" s="52"/>
      <c r="G139" s="52"/>
      <c r="H139" s="52"/>
      <c r="I139" s="52"/>
      <c r="J139" s="28">
        <f>SUM(J134:J138)</f>
        <v>2380000</v>
      </c>
      <c r="K139" s="28">
        <f t="shared" ref="K139:O139" si="51">SUM(K134:K138)</f>
        <v>2380000</v>
      </c>
      <c r="L139" s="28">
        <f t="shared" si="51"/>
        <v>0</v>
      </c>
      <c r="M139" s="28">
        <f t="shared" si="51"/>
        <v>0</v>
      </c>
      <c r="N139" s="28">
        <f t="shared" si="51"/>
        <v>2380000</v>
      </c>
      <c r="O139" s="28">
        <f t="shared" si="51"/>
        <v>0</v>
      </c>
      <c r="P139" s="28">
        <f t="shared" ref="P139" si="52">SUM(P134:P137)</f>
        <v>0</v>
      </c>
      <c r="Q139" s="77"/>
    </row>
    <row r="140" spans="1:17" s="16" customFormat="1" ht="111.75" customHeight="1" thickBot="1" x14ac:dyDescent="0.3">
      <c r="A140" s="31">
        <v>1</v>
      </c>
      <c r="B140" s="109" t="s">
        <v>192</v>
      </c>
      <c r="C140" s="109">
        <v>4821021801</v>
      </c>
      <c r="D140" s="63" t="s">
        <v>193</v>
      </c>
      <c r="E140" s="63" t="s">
        <v>19</v>
      </c>
      <c r="F140" s="63" t="s">
        <v>19</v>
      </c>
      <c r="G140" s="63" t="s">
        <v>19</v>
      </c>
      <c r="H140" s="53" t="s">
        <v>206</v>
      </c>
      <c r="I140" s="53" t="s">
        <v>194</v>
      </c>
      <c r="J140" s="54">
        <v>20000</v>
      </c>
      <c r="K140" s="54">
        <f>SUM(L140:O140)</f>
        <v>20000</v>
      </c>
      <c r="L140" s="54">
        <v>0</v>
      </c>
      <c r="M140" s="54">
        <v>0</v>
      </c>
      <c r="N140" s="54">
        <v>20000</v>
      </c>
      <c r="O140" s="54">
        <v>0</v>
      </c>
      <c r="P140" s="32" t="s">
        <v>23</v>
      </c>
      <c r="Q140" s="86" t="s">
        <v>36</v>
      </c>
    </row>
    <row r="141" spans="1:17" s="9" customFormat="1" ht="32.25" customHeight="1" thickBot="1" x14ac:dyDescent="0.35">
      <c r="A141" s="118" t="s">
        <v>18</v>
      </c>
      <c r="B141" s="119"/>
      <c r="C141" s="30"/>
      <c r="D141" s="30"/>
      <c r="E141" s="52"/>
      <c r="F141" s="52"/>
      <c r="G141" s="52"/>
      <c r="H141" s="52"/>
      <c r="I141" s="52"/>
      <c r="J141" s="28">
        <f>SUM(J140:J140)</f>
        <v>20000</v>
      </c>
      <c r="K141" s="28">
        <f t="shared" ref="K141:O141" si="53">SUM(K140:K140)</f>
        <v>20000</v>
      </c>
      <c r="L141" s="28">
        <f t="shared" si="53"/>
        <v>0</v>
      </c>
      <c r="M141" s="28">
        <f t="shared" si="53"/>
        <v>0</v>
      </c>
      <c r="N141" s="28">
        <f t="shared" si="53"/>
        <v>20000</v>
      </c>
      <c r="O141" s="28">
        <f t="shared" si="53"/>
        <v>0</v>
      </c>
      <c r="P141" s="28"/>
      <c r="Q141" s="77"/>
    </row>
    <row r="142" spans="1:17" s="16" customFormat="1" ht="47.25" customHeight="1" x14ac:dyDescent="0.25">
      <c r="A142" s="129" t="s">
        <v>207</v>
      </c>
      <c r="B142" s="130"/>
      <c r="C142" s="130"/>
      <c r="D142" s="130"/>
      <c r="E142" s="33"/>
      <c r="F142" s="33"/>
      <c r="G142" s="33"/>
      <c r="H142" s="34"/>
      <c r="I142" s="34"/>
      <c r="J142" s="55">
        <f>SUM(J133,J139,J141)</f>
        <v>2455000</v>
      </c>
      <c r="K142" s="55">
        <f>K143+K144+K145</f>
        <v>2455000</v>
      </c>
      <c r="L142" s="55">
        <f t="shared" ref="L142:O142" si="54">SUM(L133,L139,L141)</f>
        <v>0</v>
      </c>
      <c r="M142" s="55">
        <f t="shared" si="54"/>
        <v>0</v>
      </c>
      <c r="N142" s="55">
        <f t="shared" si="54"/>
        <v>2455000</v>
      </c>
      <c r="O142" s="55">
        <f t="shared" si="54"/>
        <v>0</v>
      </c>
      <c r="P142" s="35"/>
      <c r="Q142" s="79"/>
    </row>
    <row r="143" spans="1:17" s="16" customFormat="1" ht="47.25" customHeight="1" x14ac:dyDescent="0.25">
      <c r="A143" s="17" t="s">
        <v>38</v>
      </c>
      <c r="B143" s="18"/>
      <c r="C143" s="21"/>
      <c r="D143" s="18"/>
      <c r="E143" s="18"/>
      <c r="F143" s="18"/>
      <c r="G143" s="18"/>
      <c r="H143" s="18"/>
      <c r="I143" s="18"/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5"/>
      <c r="Q143" s="80"/>
    </row>
    <row r="144" spans="1:17" s="16" customFormat="1" ht="47.25" customHeight="1" x14ac:dyDescent="0.25">
      <c r="A144" s="19" t="s">
        <v>39</v>
      </c>
      <c r="B144" s="20"/>
      <c r="C144" s="23"/>
      <c r="D144" s="20"/>
      <c r="E144" s="20"/>
      <c r="F144" s="20"/>
      <c r="G144" s="20"/>
      <c r="H144" s="20"/>
      <c r="I144" s="20"/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/>
      <c r="Q144" s="81"/>
    </row>
    <row r="145" spans="1:415" s="16" customFormat="1" ht="47.25" customHeight="1" thickBot="1" x14ac:dyDescent="0.3">
      <c r="A145" s="56" t="s">
        <v>108</v>
      </c>
      <c r="B145" s="57"/>
      <c r="C145" s="57"/>
      <c r="D145" s="57"/>
      <c r="E145" s="57"/>
      <c r="F145" s="57"/>
      <c r="G145" s="57"/>
      <c r="H145" s="57"/>
      <c r="I145" s="57"/>
      <c r="J145" s="58">
        <f>SUM(J132,J134:J138,J140)</f>
        <v>2455000</v>
      </c>
      <c r="K145" s="58">
        <f t="shared" ref="K145:O145" si="55">SUM(K132,K134:K138,K140)</f>
        <v>2455000</v>
      </c>
      <c r="L145" s="58">
        <f t="shared" si="55"/>
        <v>0</v>
      </c>
      <c r="M145" s="58">
        <f t="shared" si="55"/>
        <v>0</v>
      </c>
      <c r="N145" s="58">
        <f t="shared" si="55"/>
        <v>2455000</v>
      </c>
      <c r="O145" s="58">
        <f t="shared" si="55"/>
        <v>0</v>
      </c>
      <c r="P145" s="27"/>
      <c r="Q145" s="82"/>
    </row>
    <row r="146" spans="1:415" s="8" customFormat="1" ht="60" customHeight="1" thickBot="1" x14ac:dyDescent="0.3">
      <c r="A146" s="126" t="s">
        <v>278</v>
      </c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8"/>
    </row>
    <row r="147" spans="1:415" s="16" customFormat="1" ht="111.75" customHeight="1" thickBot="1" x14ac:dyDescent="0.3">
      <c r="A147" s="31">
        <v>1</v>
      </c>
      <c r="B147" s="109" t="s">
        <v>69</v>
      </c>
      <c r="C147" s="109">
        <v>4821021801</v>
      </c>
      <c r="D147" s="63" t="s">
        <v>236</v>
      </c>
      <c r="E147" s="63" t="s">
        <v>19</v>
      </c>
      <c r="F147" s="63" t="s">
        <v>19</v>
      </c>
      <c r="G147" s="63" t="s">
        <v>19</v>
      </c>
      <c r="H147" s="53" t="s">
        <v>237</v>
      </c>
      <c r="I147" s="53" t="s">
        <v>78</v>
      </c>
      <c r="J147" s="54">
        <v>2200000</v>
      </c>
      <c r="K147" s="54">
        <f>SUM(L147:O147)</f>
        <v>2200000</v>
      </c>
      <c r="L147" s="54">
        <v>0</v>
      </c>
      <c r="M147" s="54">
        <v>0</v>
      </c>
      <c r="N147" s="54">
        <v>2200000</v>
      </c>
      <c r="O147" s="54">
        <v>0</v>
      </c>
      <c r="P147" s="32" t="s">
        <v>30</v>
      </c>
      <c r="Q147" s="86" t="s">
        <v>36</v>
      </c>
    </row>
    <row r="148" spans="1:415" s="9" customFormat="1" ht="32.25" customHeight="1" thickBot="1" x14ac:dyDescent="0.35">
      <c r="A148" s="118" t="s">
        <v>18</v>
      </c>
      <c r="B148" s="119"/>
      <c r="C148" s="30"/>
      <c r="D148" s="30"/>
      <c r="E148" s="52"/>
      <c r="F148" s="52"/>
      <c r="G148" s="52"/>
      <c r="H148" s="52"/>
      <c r="I148" s="52"/>
      <c r="J148" s="28">
        <f>SUM(J147:J147)</f>
        <v>2200000</v>
      </c>
      <c r="K148" s="28">
        <f t="shared" ref="K148:O148" si="56">SUM(K147:K147)</f>
        <v>2200000</v>
      </c>
      <c r="L148" s="28">
        <f t="shared" si="56"/>
        <v>0</v>
      </c>
      <c r="M148" s="28">
        <f t="shared" si="56"/>
        <v>0</v>
      </c>
      <c r="N148" s="28">
        <f t="shared" si="56"/>
        <v>2200000</v>
      </c>
      <c r="O148" s="28">
        <f t="shared" si="56"/>
        <v>0</v>
      </c>
      <c r="P148" s="29"/>
      <c r="Q148" s="77"/>
    </row>
    <row r="149" spans="1:415" s="16" customFormat="1" ht="111.75" customHeight="1" thickBot="1" x14ac:dyDescent="0.3">
      <c r="A149" s="31">
        <v>1</v>
      </c>
      <c r="B149" s="109" t="s">
        <v>197</v>
      </c>
      <c r="C149" s="109">
        <v>4821048183</v>
      </c>
      <c r="D149" s="63" t="s">
        <v>81</v>
      </c>
      <c r="E149" s="63" t="s">
        <v>44</v>
      </c>
      <c r="F149" s="63" t="s">
        <v>44</v>
      </c>
      <c r="G149" s="63" t="s">
        <v>44</v>
      </c>
      <c r="H149" s="53" t="s">
        <v>211</v>
      </c>
      <c r="I149" s="53" t="s">
        <v>48</v>
      </c>
      <c r="J149" s="54">
        <v>200000</v>
      </c>
      <c r="K149" s="54">
        <f>SUM(L149:O149)</f>
        <v>200000</v>
      </c>
      <c r="L149" s="54">
        <v>0</v>
      </c>
      <c r="M149" s="54">
        <v>0</v>
      </c>
      <c r="N149" s="54">
        <v>200000</v>
      </c>
      <c r="O149" s="54">
        <v>0</v>
      </c>
      <c r="P149" s="32" t="s">
        <v>30</v>
      </c>
      <c r="Q149" s="86" t="s">
        <v>36</v>
      </c>
    </row>
    <row r="150" spans="1:415" s="9" customFormat="1" ht="32.25" customHeight="1" thickBot="1" x14ac:dyDescent="0.35">
      <c r="A150" s="118" t="s">
        <v>18</v>
      </c>
      <c r="B150" s="119"/>
      <c r="C150" s="30"/>
      <c r="D150" s="30"/>
      <c r="E150" s="52"/>
      <c r="F150" s="52"/>
      <c r="G150" s="52"/>
      <c r="H150" s="52"/>
      <c r="I150" s="52"/>
      <c r="J150" s="28">
        <f>SUM(J149:J149)</f>
        <v>200000</v>
      </c>
      <c r="K150" s="28">
        <f t="shared" ref="K150:O150" si="57">SUM(K149:K149)</f>
        <v>200000</v>
      </c>
      <c r="L150" s="28">
        <f t="shared" si="57"/>
        <v>0</v>
      </c>
      <c r="M150" s="28">
        <f t="shared" si="57"/>
        <v>0</v>
      </c>
      <c r="N150" s="28">
        <f t="shared" si="57"/>
        <v>200000</v>
      </c>
      <c r="O150" s="28">
        <f t="shared" si="57"/>
        <v>0</v>
      </c>
      <c r="P150" s="29"/>
      <c r="Q150" s="77"/>
    </row>
    <row r="151" spans="1:415" s="16" customFormat="1" ht="111.75" customHeight="1" x14ac:dyDescent="0.25">
      <c r="A151" s="31">
        <v>1</v>
      </c>
      <c r="B151" s="115" t="s">
        <v>62</v>
      </c>
      <c r="C151" s="115">
        <v>4821050665</v>
      </c>
      <c r="D151" s="63" t="s">
        <v>208</v>
      </c>
      <c r="E151" s="63" t="s">
        <v>19</v>
      </c>
      <c r="F151" s="63" t="s">
        <v>19</v>
      </c>
      <c r="G151" s="63" t="s">
        <v>19</v>
      </c>
      <c r="H151" s="53" t="s">
        <v>212</v>
      </c>
      <c r="I151" s="53" t="s">
        <v>77</v>
      </c>
      <c r="J151" s="54">
        <v>1200000</v>
      </c>
      <c r="K151" s="54">
        <f>SUM(L151:O151)</f>
        <v>1200000</v>
      </c>
      <c r="L151" s="54">
        <v>0</v>
      </c>
      <c r="M151" s="54">
        <v>0</v>
      </c>
      <c r="N151" s="54">
        <v>1200000</v>
      </c>
      <c r="O151" s="54">
        <v>0</v>
      </c>
      <c r="P151" s="100" t="s">
        <v>23</v>
      </c>
      <c r="Q151" s="103" t="s">
        <v>36</v>
      </c>
    </row>
    <row r="152" spans="1:415" s="16" customFormat="1" ht="111.75" customHeight="1" x14ac:dyDescent="0.25">
      <c r="A152" s="31">
        <v>2</v>
      </c>
      <c r="B152" s="116"/>
      <c r="C152" s="116"/>
      <c r="D152" s="63" t="s">
        <v>209</v>
      </c>
      <c r="E152" s="63" t="s">
        <v>19</v>
      </c>
      <c r="F152" s="63" t="s">
        <v>19</v>
      </c>
      <c r="G152" s="63" t="s">
        <v>19</v>
      </c>
      <c r="H152" s="53" t="s">
        <v>221</v>
      </c>
      <c r="I152" s="53" t="s">
        <v>210</v>
      </c>
      <c r="J152" s="54">
        <v>500000</v>
      </c>
      <c r="K152" s="54">
        <f>SUM(L152:O152)</f>
        <v>500000</v>
      </c>
      <c r="L152" s="54">
        <v>0</v>
      </c>
      <c r="M152" s="54">
        <v>0</v>
      </c>
      <c r="N152" s="54">
        <v>500000</v>
      </c>
      <c r="O152" s="54">
        <v>0</v>
      </c>
      <c r="P152" s="100" t="s">
        <v>23</v>
      </c>
      <c r="Q152" s="103" t="s">
        <v>36</v>
      </c>
    </row>
    <row r="153" spans="1:415" s="16" customFormat="1" ht="111.75" customHeight="1" x14ac:dyDescent="0.25">
      <c r="A153" s="60">
        <v>3</v>
      </c>
      <c r="B153" s="116"/>
      <c r="C153" s="116"/>
      <c r="D153" s="63" t="s">
        <v>93</v>
      </c>
      <c r="E153" s="63" t="s">
        <v>19</v>
      </c>
      <c r="F153" s="63" t="s">
        <v>19</v>
      </c>
      <c r="G153" s="63" t="s">
        <v>19</v>
      </c>
      <c r="H153" s="53" t="s">
        <v>222</v>
      </c>
      <c r="I153" s="53" t="s">
        <v>78</v>
      </c>
      <c r="J153" s="54">
        <v>8400000</v>
      </c>
      <c r="K153" s="54">
        <f>SUM(L153:O153)</f>
        <v>8400000</v>
      </c>
      <c r="L153" s="54">
        <v>0</v>
      </c>
      <c r="M153" s="54">
        <v>0</v>
      </c>
      <c r="N153" s="54">
        <v>8400000</v>
      </c>
      <c r="O153" s="54">
        <v>0</v>
      </c>
      <c r="P153" s="95"/>
      <c r="Q153" s="103" t="s">
        <v>36</v>
      </c>
    </row>
    <row r="154" spans="1:415" s="16" customFormat="1" ht="111.75" customHeight="1" thickBot="1" x14ac:dyDescent="0.3">
      <c r="A154" s="62">
        <v>4</v>
      </c>
      <c r="B154" s="117"/>
      <c r="C154" s="117"/>
      <c r="D154" s="111" t="s">
        <v>139</v>
      </c>
      <c r="E154" s="63" t="s">
        <v>19</v>
      </c>
      <c r="F154" s="63" t="s">
        <v>19</v>
      </c>
      <c r="G154" s="63" t="s">
        <v>19</v>
      </c>
      <c r="H154" s="12" t="s">
        <v>223</v>
      </c>
      <c r="I154" s="12" t="s">
        <v>141</v>
      </c>
      <c r="J154" s="13">
        <v>1400000</v>
      </c>
      <c r="K154" s="38">
        <f>SUM(L154:O154)</f>
        <v>1400000</v>
      </c>
      <c r="L154" s="38">
        <v>0</v>
      </c>
      <c r="M154" s="38">
        <v>0</v>
      </c>
      <c r="N154" s="13">
        <v>1400000</v>
      </c>
      <c r="O154" s="38">
        <v>0</v>
      </c>
      <c r="P154" s="95"/>
      <c r="Q154" s="103" t="s">
        <v>36</v>
      </c>
    </row>
    <row r="155" spans="1:415" s="9" customFormat="1" ht="32.25" customHeight="1" thickBot="1" x14ac:dyDescent="0.35">
      <c r="A155" s="118" t="s">
        <v>58</v>
      </c>
      <c r="B155" s="119"/>
      <c r="C155" s="30"/>
      <c r="D155" s="30"/>
      <c r="E155" s="52"/>
      <c r="F155" s="52"/>
      <c r="G155" s="52"/>
      <c r="H155" s="52"/>
      <c r="I155" s="52"/>
      <c r="J155" s="28">
        <f>SUM(J151:J154)</f>
        <v>11500000</v>
      </c>
      <c r="K155" s="28">
        <f>SUM(K151:K154)</f>
        <v>11500000</v>
      </c>
      <c r="L155" s="28">
        <f>SUM(L151:L152)</f>
        <v>0</v>
      </c>
      <c r="M155" s="28">
        <f>SUM(M151:M152)</f>
        <v>0</v>
      </c>
      <c r="N155" s="28">
        <f>SUM(N151:N154)</f>
        <v>11500000</v>
      </c>
      <c r="O155" s="28">
        <f>SUM(O151:O152)</f>
        <v>0</v>
      </c>
      <c r="P155" s="28">
        <f>SUM(P151:P152)</f>
        <v>0</v>
      </c>
      <c r="Q155" s="77"/>
    </row>
    <row r="156" spans="1:415" s="16" customFormat="1" ht="112.5" customHeight="1" x14ac:dyDescent="0.25">
      <c r="A156" s="96">
        <v>1</v>
      </c>
      <c r="B156" s="122" t="s">
        <v>146</v>
      </c>
      <c r="C156" s="124" t="s">
        <v>147</v>
      </c>
      <c r="D156" s="75" t="s">
        <v>173</v>
      </c>
      <c r="E156" s="63" t="s">
        <v>148</v>
      </c>
      <c r="F156" s="63" t="s">
        <v>148</v>
      </c>
      <c r="G156" s="63" t="s">
        <v>148</v>
      </c>
      <c r="H156" s="53" t="s">
        <v>240</v>
      </c>
      <c r="I156" s="97" t="s">
        <v>78</v>
      </c>
      <c r="J156" s="68">
        <v>950000</v>
      </c>
      <c r="K156" s="68">
        <f>SUM(L156:O156)</f>
        <v>950000</v>
      </c>
      <c r="L156" s="68">
        <v>0</v>
      </c>
      <c r="M156" s="68">
        <v>0</v>
      </c>
      <c r="N156" s="68">
        <v>950000</v>
      </c>
      <c r="O156" s="68">
        <v>0</v>
      </c>
      <c r="P156" s="63"/>
      <c r="Q156" s="98" t="s">
        <v>36</v>
      </c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3"/>
      <c r="BM156" s="93"/>
      <c r="BN156" s="93"/>
      <c r="BO156" s="93"/>
      <c r="BP156" s="93"/>
      <c r="BQ156" s="93"/>
      <c r="BR156" s="93"/>
      <c r="BS156" s="93"/>
      <c r="BT156" s="93"/>
      <c r="BU156" s="93"/>
      <c r="BV156" s="93"/>
      <c r="BW156" s="93"/>
      <c r="BX156" s="93"/>
      <c r="BY156" s="93"/>
      <c r="BZ156" s="93"/>
      <c r="CA156" s="93"/>
      <c r="CB156" s="93"/>
      <c r="CC156" s="93"/>
      <c r="CD156" s="93"/>
      <c r="CE156" s="93"/>
      <c r="CF156" s="93"/>
      <c r="CG156" s="93"/>
      <c r="CH156" s="93"/>
      <c r="CI156" s="93"/>
      <c r="CJ156" s="93"/>
      <c r="CK156" s="93"/>
      <c r="CL156" s="93"/>
      <c r="CM156" s="93"/>
      <c r="CN156" s="93"/>
      <c r="CO156" s="93"/>
      <c r="CP156" s="93"/>
      <c r="CQ156" s="93"/>
      <c r="CR156" s="93"/>
      <c r="CS156" s="93"/>
      <c r="CT156" s="93"/>
      <c r="CU156" s="93"/>
      <c r="CV156" s="93"/>
      <c r="CW156" s="93"/>
      <c r="CX156" s="93"/>
      <c r="CY156" s="93"/>
      <c r="CZ156" s="93"/>
      <c r="DA156" s="93"/>
      <c r="DB156" s="93"/>
      <c r="DC156" s="93"/>
      <c r="DD156" s="93"/>
      <c r="DE156" s="93"/>
      <c r="DF156" s="93"/>
      <c r="DG156" s="93"/>
      <c r="DH156" s="93"/>
      <c r="DI156" s="93"/>
      <c r="DJ156" s="93"/>
      <c r="DK156" s="93"/>
      <c r="DL156" s="93"/>
      <c r="DM156" s="93"/>
      <c r="DN156" s="93"/>
      <c r="DO156" s="93"/>
      <c r="DP156" s="93"/>
      <c r="DQ156" s="93"/>
      <c r="DR156" s="93"/>
      <c r="DS156" s="93"/>
      <c r="DT156" s="93"/>
      <c r="DU156" s="93"/>
      <c r="DV156" s="93"/>
      <c r="DW156" s="93"/>
      <c r="DX156" s="93"/>
      <c r="DY156" s="93"/>
      <c r="DZ156" s="93"/>
      <c r="EA156" s="93"/>
      <c r="EB156" s="93"/>
      <c r="EC156" s="93"/>
      <c r="ED156" s="93"/>
      <c r="EE156" s="93"/>
      <c r="EF156" s="93"/>
      <c r="EG156" s="93"/>
      <c r="EH156" s="93"/>
      <c r="EI156" s="93"/>
      <c r="EJ156" s="93"/>
      <c r="EK156" s="93"/>
      <c r="EL156" s="93"/>
      <c r="EM156" s="93"/>
      <c r="EN156" s="93"/>
      <c r="EO156" s="93"/>
      <c r="EP156" s="93"/>
      <c r="EQ156" s="93"/>
      <c r="ER156" s="93"/>
      <c r="ES156" s="93"/>
      <c r="ET156" s="93"/>
      <c r="EU156" s="93"/>
      <c r="EV156" s="93"/>
      <c r="EW156" s="93"/>
      <c r="EX156" s="93"/>
      <c r="EY156" s="93"/>
      <c r="EZ156" s="93"/>
      <c r="FA156" s="93"/>
      <c r="FB156" s="93"/>
      <c r="FC156" s="93"/>
      <c r="FD156" s="93"/>
      <c r="FE156" s="93"/>
      <c r="FF156" s="93"/>
      <c r="FG156" s="93"/>
      <c r="FH156" s="93"/>
      <c r="FI156" s="93"/>
      <c r="FJ156" s="93"/>
      <c r="FK156" s="93"/>
      <c r="FL156" s="93"/>
      <c r="FM156" s="93"/>
      <c r="FN156" s="93"/>
      <c r="FO156" s="93"/>
      <c r="FP156" s="93"/>
      <c r="FQ156" s="93"/>
      <c r="FR156" s="93"/>
      <c r="FS156" s="93"/>
      <c r="FT156" s="93"/>
      <c r="FU156" s="93"/>
      <c r="FV156" s="93"/>
      <c r="FW156" s="93"/>
      <c r="FX156" s="93"/>
      <c r="FY156" s="93"/>
      <c r="FZ156" s="93"/>
      <c r="GA156" s="93"/>
      <c r="GB156" s="93"/>
      <c r="GC156" s="93"/>
      <c r="GD156" s="93"/>
      <c r="GE156" s="93"/>
      <c r="GF156" s="93"/>
      <c r="GG156" s="93"/>
      <c r="GH156" s="93"/>
      <c r="GI156" s="93"/>
      <c r="GJ156" s="93"/>
      <c r="GK156" s="93"/>
      <c r="GL156" s="93"/>
      <c r="GM156" s="93"/>
      <c r="GN156" s="93"/>
      <c r="GO156" s="93"/>
      <c r="GP156" s="93"/>
      <c r="GQ156" s="93"/>
      <c r="GR156" s="93"/>
      <c r="GS156" s="93"/>
      <c r="GT156" s="93"/>
      <c r="GU156" s="93"/>
      <c r="GV156" s="93"/>
      <c r="GW156" s="93"/>
      <c r="GX156" s="93"/>
      <c r="GY156" s="93"/>
      <c r="GZ156" s="93"/>
      <c r="HA156" s="93"/>
      <c r="HB156" s="93"/>
      <c r="HC156" s="93"/>
      <c r="HD156" s="93"/>
      <c r="HE156" s="93"/>
      <c r="HF156" s="93"/>
      <c r="HG156" s="93"/>
      <c r="HH156" s="93"/>
      <c r="HI156" s="93"/>
      <c r="HJ156" s="93"/>
      <c r="HK156" s="93"/>
      <c r="HL156" s="93"/>
      <c r="HM156" s="93"/>
      <c r="HN156" s="93"/>
      <c r="HO156" s="93"/>
      <c r="HP156" s="93"/>
      <c r="HQ156" s="93"/>
      <c r="HR156" s="93"/>
      <c r="HS156" s="93"/>
      <c r="HT156" s="93"/>
      <c r="HU156" s="93"/>
      <c r="HV156" s="93"/>
      <c r="HW156" s="93"/>
      <c r="HX156" s="93"/>
      <c r="HY156" s="93"/>
      <c r="HZ156" s="93"/>
      <c r="IA156" s="93"/>
      <c r="IB156" s="93"/>
      <c r="IC156" s="93"/>
      <c r="ID156" s="93"/>
      <c r="IE156" s="93"/>
      <c r="IF156" s="93"/>
      <c r="IG156" s="93"/>
      <c r="IH156" s="93"/>
      <c r="II156" s="93"/>
      <c r="IJ156" s="93"/>
      <c r="IK156" s="93"/>
      <c r="IL156" s="93"/>
      <c r="IM156" s="93"/>
      <c r="IN156" s="93"/>
      <c r="IO156" s="93"/>
      <c r="IP156" s="93"/>
      <c r="IQ156" s="93"/>
      <c r="IR156" s="93"/>
      <c r="IS156" s="93"/>
      <c r="IT156" s="93"/>
      <c r="IU156" s="93"/>
      <c r="IV156" s="93"/>
      <c r="IW156" s="93"/>
      <c r="IX156" s="93"/>
      <c r="IY156" s="93"/>
      <c r="IZ156" s="93"/>
      <c r="JA156" s="93"/>
      <c r="JB156" s="93"/>
      <c r="JC156" s="93"/>
      <c r="JD156" s="93"/>
      <c r="JE156" s="93"/>
      <c r="JF156" s="93"/>
      <c r="JG156" s="93"/>
      <c r="JH156" s="93"/>
      <c r="JI156" s="93"/>
      <c r="JJ156" s="93"/>
      <c r="JK156" s="93"/>
      <c r="JL156" s="93"/>
      <c r="JM156" s="93"/>
      <c r="JN156" s="93"/>
      <c r="JO156" s="93"/>
      <c r="JP156" s="93"/>
      <c r="JQ156" s="93"/>
      <c r="JR156" s="93"/>
      <c r="JS156" s="93"/>
      <c r="JT156" s="93"/>
      <c r="JU156" s="93"/>
      <c r="JV156" s="93"/>
      <c r="JW156" s="93"/>
      <c r="JX156" s="93"/>
      <c r="JY156" s="93"/>
      <c r="JZ156" s="93"/>
      <c r="KA156" s="93"/>
      <c r="KB156" s="93"/>
      <c r="KC156" s="93"/>
      <c r="KD156" s="93"/>
      <c r="KE156" s="93"/>
      <c r="KF156" s="93"/>
      <c r="KG156" s="93"/>
      <c r="KH156" s="93"/>
      <c r="KI156" s="93"/>
      <c r="KJ156" s="93"/>
      <c r="KK156" s="93"/>
      <c r="KL156" s="93"/>
      <c r="KM156" s="93"/>
      <c r="KN156" s="93"/>
      <c r="KO156" s="93"/>
      <c r="KP156" s="93"/>
      <c r="KQ156" s="93"/>
      <c r="KR156" s="93"/>
      <c r="KS156" s="93"/>
      <c r="KT156" s="93"/>
      <c r="KU156" s="93"/>
      <c r="KV156" s="93"/>
      <c r="KW156" s="93"/>
      <c r="KX156" s="93"/>
      <c r="KY156" s="93"/>
      <c r="KZ156" s="93"/>
      <c r="LA156" s="93"/>
      <c r="LB156" s="93"/>
      <c r="LC156" s="93"/>
      <c r="LD156" s="93"/>
      <c r="LE156" s="93"/>
      <c r="LF156" s="93"/>
      <c r="LG156" s="93"/>
      <c r="LH156" s="93"/>
      <c r="LI156" s="93"/>
      <c r="LJ156" s="93"/>
      <c r="LK156" s="93"/>
      <c r="LL156" s="93"/>
      <c r="LM156" s="93"/>
      <c r="LN156" s="93"/>
      <c r="LO156" s="93"/>
      <c r="LP156" s="93"/>
      <c r="LQ156" s="93"/>
      <c r="LR156" s="93"/>
      <c r="LS156" s="93"/>
      <c r="LT156" s="93"/>
      <c r="LU156" s="93"/>
      <c r="LV156" s="93"/>
      <c r="LW156" s="93"/>
      <c r="LX156" s="93"/>
      <c r="LY156" s="93"/>
      <c r="LZ156" s="93"/>
      <c r="MA156" s="93"/>
      <c r="MB156" s="93"/>
      <c r="MC156" s="93"/>
      <c r="MD156" s="93"/>
      <c r="ME156" s="93"/>
      <c r="MF156" s="93"/>
      <c r="MG156" s="93"/>
      <c r="MH156" s="93"/>
      <c r="MI156" s="93"/>
      <c r="MJ156" s="93"/>
      <c r="MK156" s="93"/>
      <c r="ML156" s="93"/>
      <c r="MM156" s="93"/>
      <c r="MN156" s="93"/>
      <c r="MO156" s="93"/>
      <c r="MP156" s="93"/>
      <c r="MQ156" s="93"/>
      <c r="MR156" s="93"/>
      <c r="MS156" s="93"/>
      <c r="MT156" s="93"/>
      <c r="MU156" s="93"/>
      <c r="MV156" s="93"/>
      <c r="MW156" s="93"/>
      <c r="MX156" s="93"/>
      <c r="MY156" s="93"/>
      <c r="MZ156" s="93"/>
      <c r="NA156" s="93"/>
      <c r="NB156" s="93"/>
      <c r="NC156" s="93"/>
      <c r="ND156" s="93"/>
      <c r="NE156" s="93"/>
      <c r="NF156" s="93"/>
      <c r="NG156" s="93"/>
      <c r="NH156" s="93"/>
      <c r="NI156" s="93"/>
      <c r="NJ156" s="93"/>
      <c r="NK156" s="93"/>
      <c r="NL156" s="93"/>
      <c r="NM156" s="93"/>
      <c r="NN156" s="93"/>
      <c r="NO156" s="93"/>
      <c r="NP156" s="93"/>
      <c r="NQ156" s="93"/>
      <c r="NR156" s="93"/>
      <c r="NS156" s="93"/>
      <c r="NT156" s="93"/>
      <c r="NU156" s="93"/>
      <c r="NV156" s="93"/>
      <c r="NW156" s="93"/>
      <c r="NX156" s="93"/>
      <c r="NY156" s="93"/>
      <c r="NZ156" s="93"/>
      <c r="OA156" s="93"/>
      <c r="OB156" s="93"/>
      <c r="OC156" s="93"/>
      <c r="OD156" s="93"/>
      <c r="OE156" s="93"/>
      <c r="OF156" s="93"/>
      <c r="OG156" s="93"/>
      <c r="OH156" s="93"/>
      <c r="OI156" s="93"/>
      <c r="OJ156" s="93"/>
      <c r="OK156" s="93"/>
      <c r="OL156" s="93"/>
      <c r="OM156" s="93"/>
      <c r="ON156" s="93"/>
      <c r="OO156" s="93"/>
      <c r="OP156" s="93"/>
      <c r="OQ156" s="93"/>
      <c r="OR156" s="93"/>
      <c r="OS156" s="93"/>
      <c r="OT156" s="93"/>
      <c r="OU156" s="93"/>
      <c r="OV156" s="93"/>
      <c r="OW156" s="93"/>
      <c r="OX156" s="93"/>
      <c r="OY156" s="93"/>
    </row>
    <row r="157" spans="1:415" s="16" customFormat="1" ht="112.5" customHeight="1" thickBot="1" x14ac:dyDescent="0.3">
      <c r="A157" s="96">
        <v>2</v>
      </c>
      <c r="B157" s="123"/>
      <c r="C157" s="125"/>
      <c r="D157" s="75" t="s">
        <v>81</v>
      </c>
      <c r="E157" s="63" t="s">
        <v>148</v>
      </c>
      <c r="F157" s="63" t="s">
        <v>148</v>
      </c>
      <c r="G157" s="63" t="s">
        <v>148</v>
      </c>
      <c r="H157" s="53" t="s">
        <v>241</v>
      </c>
      <c r="I157" s="97" t="s">
        <v>48</v>
      </c>
      <c r="J157" s="68">
        <v>55000</v>
      </c>
      <c r="K157" s="68">
        <f>SUM(L157:O157)</f>
        <v>55000</v>
      </c>
      <c r="L157" s="68">
        <v>0</v>
      </c>
      <c r="M157" s="68">
        <v>0</v>
      </c>
      <c r="N157" s="68">
        <v>55000</v>
      </c>
      <c r="O157" s="68">
        <v>0</v>
      </c>
      <c r="P157" s="63"/>
      <c r="Q157" s="98" t="s">
        <v>36</v>
      </c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3"/>
      <c r="BM157" s="93"/>
      <c r="BN157" s="93"/>
      <c r="BO157" s="93"/>
      <c r="BP157" s="93"/>
      <c r="BQ157" s="93"/>
      <c r="BR157" s="93"/>
      <c r="BS157" s="93"/>
      <c r="BT157" s="93"/>
      <c r="BU157" s="93"/>
      <c r="BV157" s="93"/>
      <c r="BW157" s="93"/>
      <c r="BX157" s="93"/>
      <c r="BY157" s="93"/>
      <c r="BZ157" s="93"/>
      <c r="CA157" s="93"/>
      <c r="CB157" s="93"/>
      <c r="CC157" s="93"/>
      <c r="CD157" s="93"/>
      <c r="CE157" s="93"/>
      <c r="CF157" s="93"/>
      <c r="CG157" s="93"/>
      <c r="CH157" s="93"/>
      <c r="CI157" s="93"/>
      <c r="CJ157" s="93"/>
      <c r="CK157" s="93"/>
      <c r="CL157" s="93"/>
      <c r="CM157" s="93"/>
      <c r="CN157" s="93"/>
      <c r="CO157" s="93"/>
      <c r="CP157" s="93"/>
      <c r="CQ157" s="93"/>
      <c r="CR157" s="93"/>
      <c r="CS157" s="93"/>
      <c r="CT157" s="93"/>
      <c r="CU157" s="93"/>
      <c r="CV157" s="93"/>
      <c r="CW157" s="93"/>
      <c r="CX157" s="93"/>
      <c r="CY157" s="93"/>
      <c r="CZ157" s="93"/>
      <c r="DA157" s="93"/>
      <c r="DB157" s="93"/>
      <c r="DC157" s="93"/>
      <c r="DD157" s="93"/>
      <c r="DE157" s="93"/>
      <c r="DF157" s="93"/>
      <c r="DG157" s="93"/>
      <c r="DH157" s="93"/>
      <c r="DI157" s="93"/>
      <c r="DJ157" s="93"/>
      <c r="DK157" s="93"/>
      <c r="DL157" s="93"/>
      <c r="DM157" s="93"/>
      <c r="DN157" s="93"/>
      <c r="DO157" s="93"/>
      <c r="DP157" s="93"/>
      <c r="DQ157" s="93"/>
      <c r="DR157" s="93"/>
      <c r="DS157" s="93"/>
      <c r="DT157" s="93"/>
      <c r="DU157" s="93"/>
      <c r="DV157" s="93"/>
      <c r="DW157" s="93"/>
      <c r="DX157" s="93"/>
      <c r="DY157" s="93"/>
      <c r="DZ157" s="93"/>
      <c r="EA157" s="93"/>
      <c r="EB157" s="93"/>
      <c r="EC157" s="93"/>
      <c r="ED157" s="93"/>
      <c r="EE157" s="93"/>
      <c r="EF157" s="93"/>
      <c r="EG157" s="93"/>
      <c r="EH157" s="93"/>
      <c r="EI157" s="93"/>
      <c r="EJ157" s="93"/>
      <c r="EK157" s="93"/>
      <c r="EL157" s="93"/>
      <c r="EM157" s="93"/>
      <c r="EN157" s="93"/>
      <c r="EO157" s="93"/>
      <c r="EP157" s="93"/>
      <c r="EQ157" s="93"/>
      <c r="ER157" s="93"/>
      <c r="ES157" s="93"/>
      <c r="ET157" s="93"/>
      <c r="EU157" s="93"/>
      <c r="EV157" s="93"/>
      <c r="EW157" s="93"/>
      <c r="EX157" s="93"/>
      <c r="EY157" s="93"/>
      <c r="EZ157" s="93"/>
      <c r="FA157" s="93"/>
      <c r="FB157" s="93"/>
      <c r="FC157" s="93"/>
      <c r="FD157" s="93"/>
      <c r="FE157" s="93"/>
      <c r="FF157" s="93"/>
      <c r="FG157" s="93"/>
      <c r="FH157" s="93"/>
      <c r="FI157" s="93"/>
      <c r="FJ157" s="93"/>
      <c r="FK157" s="93"/>
      <c r="FL157" s="93"/>
      <c r="FM157" s="93"/>
      <c r="FN157" s="93"/>
      <c r="FO157" s="93"/>
      <c r="FP157" s="93"/>
      <c r="FQ157" s="93"/>
      <c r="FR157" s="93"/>
      <c r="FS157" s="93"/>
      <c r="FT157" s="93"/>
      <c r="FU157" s="93"/>
      <c r="FV157" s="93"/>
      <c r="FW157" s="93"/>
      <c r="FX157" s="93"/>
      <c r="FY157" s="93"/>
      <c r="FZ157" s="93"/>
      <c r="GA157" s="93"/>
      <c r="GB157" s="93"/>
      <c r="GC157" s="93"/>
      <c r="GD157" s="93"/>
      <c r="GE157" s="93"/>
      <c r="GF157" s="93"/>
      <c r="GG157" s="93"/>
      <c r="GH157" s="93"/>
      <c r="GI157" s="93"/>
      <c r="GJ157" s="93"/>
      <c r="GK157" s="93"/>
      <c r="GL157" s="93"/>
      <c r="GM157" s="93"/>
      <c r="GN157" s="93"/>
      <c r="GO157" s="93"/>
      <c r="GP157" s="93"/>
      <c r="GQ157" s="93"/>
      <c r="GR157" s="93"/>
      <c r="GS157" s="93"/>
      <c r="GT157" s="93"/>
      <c r="GU157" s="93"/>
      <c r="GV157" s="93"/>
      <c r="GW157" s="93"/>
      <c r="GX157" s="93"/>
      <c r="GY157" s="93"/>
      <c r="GZ157" s="93"/>
      <c r="HA157" s="93"/>
      <c r="HB157" s="93"/>
      <c r="HC157" s="93"/>
      <c r="HD157" s="93"/>
      <c r="HE157" s="93"/>
      <c r="HF157" s="93"/>
      <c r="HG157" s="93"/>
      <c r="HH157" s="93"/>
      <c r="HI157" s="93"/>
      <c r="HJ157" s="93"/>
      <c r="HK157" s="93"/>
      <c r="HL157" s="93"/>
      <c r="HM157" s="93"/>
      <c r="HN157" s="93"/>
      <c r="HO157" s="93"/>
      <c r="HP157" s="93"/>
      <c r="HQ157" s="93"/>
      <c r="HR157" s="93"/>
      <c r="HS157" s="93"/>
      <c r="HT157" s="93"/>
      <c r="HU157" s="93"/>
      <c r="HV157" s="93"/>
      <c r="HW157" s="93"/>
      <c r="HX157" s="93"/>
      <c r="HY157" s="93"/>
      <c r="HZ157" s="93"/>
      <c r="IA157" s="93"/>
      <c r="IB157" s="93"/>
      <c r="IC157" s="93"/>
      <c r="ID157" s="93"/>
      <c r="IE157" s="93"/>
      <c r="IF157" s="93"/>
      <c r="IG157" s="93"/>
      <c r="IH157" s="93"/>
      <c r="II157" s="93"/>
      <c r="IJ157" s="93"/>
      <c r="IK157" s="93"/>
      <c r="IL157" s="93"/>
      <c r="IM157" s="93"/>
      <c r="IN157" s="93"/>
      <c r="IO157" s="93"/>
      <c r="IP157" s="93"/>
      <c r="IQ157" s="93"/>
      <c r="IR157" s="93"/>
      <c r="IS157" s="93"/>
      <c r="IT157" s="93"/>
      <c r="IU157" s="93"/>
      <c r="IV157" s="93"/>
      <c r="IW157" s="93"/>
      <c r="IX157" s="93"/>
      <c r="IY157" s="93"/>
      <c r="IZ157" s="93"/>
      <c r="JA157" s="93"/>
      <c r="JB157" s="93"/>
      <c r="JC157" s="93"/>
      <c r="JD157" s="93"/>
      <c r="JE157" s="93"/>
      <c r="JF157" s="93"/>
      <c r="JG157" s="93"/>
      <c r="JH157" s="93"/>
      <c r="JI157" s="93"/>
      <c r="JJ157" s="93"/>
      <c r="JK157" s="93"/>
      <c r="JL157" s="93"/>
      <c r="JM157" s="93"/>
      <c r="JN157" s="93"/>
      <c r="JO157" s="93"/>
      <c r="JP157" s="93"/>
      <c r="JQ157" s="93"/>
      <c r="JR157" s="93"/>
      <c r="JS157" s="93"/>
      <c r="JT157" s="93"/>
      <c r="JU157" s="93"/>
      <c r="JV157" s="93"/>
      <c r="JW157" s="93"/>
      <c r="JX157" s="93"/>
      <c r="JY157" s="93"/>
      <c r="JZ157" s="93"/>
      <c r="KA157" s="93"/>
      <c r="KB157" s="93"/>
      <c r="KC157" s="93"/>
      <c r="KD157" s="93"/>
      <c r="KE157" s="93"/>
      <c r="KF157" s="93"/>
      <c r="KG157" s="93"/>
      <c r="KH157" s="93"/>
      <c r="KI157" s="93"/>
      <c r="KJ157" s="93"/>
      <c r="KK157" s="93"/>
      <c r="KL157" s="93"/>
      <c r="KM157" s="93"/>
      <c r="KN157" s="93"/>
      <c r="KO157" s="93"/>
      <c r="KP157" s="93"/>
      <c r="KQ157" s="93"/>
      <c r="KR157" s="93"/>
      <c r="KS157" s="93"/>
      <c r="KT157" s="93"/>
      <c r="KU157" s="93"/>
      <c r="KV157" s="93"/>
      <c r="KW157" s="93"/>
      <c r="KX157" s="93"/>
      <c r="KY157" s="93"/>
      <c r="KZ157" s="93"/>
      <c r="LA157" s="93"/>
      <c r="LB157" s="93"/>
      <c r="LC157" s="93"/>
      <c r="LD157" s="93"/>
      <c r="LE157" s="93"/>
      <c r="LF157" s="93"/>
      <c r="LG157" s="93"/>
      <c r="LH157" s="93"/>
      <c r="LI157" s="93"/>
      <c r="LJ157" s="93"/>
      <c r="LK157" s="93"/>
      <c r="LL157" s="93"/>
      <c r="LM157" s="93"/>
      <c r="LN157" s="93"/>
      <c r="LO157" s="93"/>
      <c r="LP157" s="93"/>
      <c r="LQ157" s="93"/>
      <c r="LR157" s="93"/>
      <c r="LS157" s="93"/>
      <c r="LT157" s="93"/>
      <c r="LU157" s="93"/>
      <c r="LV157" s="93"/>
      <c r="LW157" s="93"/>
      <c r="LX157" s="93"/>
      <c r="LY157" s="93"/>
      <c r="LZ157" s="93"/>
      <c r="MA157" s="93"/>
      <c r="MB157" s="93"/>
      <c r="MC157" s="93"/>
      <c r="MD157" s="93"/>
      <c r="ME157" s="93"/>
      <c r="MF157" s="93"/>
      <c r="MG157" s="93"/>
      <c r="MH157" s="93"/>
      <c r="MI157" s="93"/>
      <c r="MJ157" s="93"/>
      <c r="MK157" s="93"/>
      <c r="ML157" s="93"/>
      <c r="MM157" s="93"/>
      <c r="MN157" s="93"/>
      <c r="MO157" s="93"/>
      <c r="MP157" s="93"/>
      <c r="MQ157" s="93"/>
      <c r="MR157" s="93"/>
      <c r="MS157" s="93"/>
      <c r="MT157" s="93"/>
      <c r="MU157" s="93"/>
      <c r="MV157" s="93"/>
      <c r="MW157" s="93"/>
      <c r="MX157" s="93"/>
      <c r="MY157" s="93"/>
      <c r="MZ157" s="93"/>
      <c r="NA157" s="93"/>
      <c r="NB157" s="93"/>
      <c r="NC157" s="93"/>
      <c r="ND157" s="93"/>
      <c r="NE157" s="93"/>
      <c r="NF157" s="93"/>
      <c r="NG157" s="93"/>
      <c r="NH157" s="93"/>
      <c r="NI157" s="93"/>
      <c r="NJ157" s="93"/>
      <c r="NK157" s="93"/>
      <c r="NL157" s="93"/>
      <c r="NM157" s="93"/>
      <c r="NN157" s="93"/>
      <c r="NO157" s="93"/>
      <c r="NP157" s="93"/>
      <c r="NQ157" s="93"/>
      <c r="NR157" s="93"/>
      <c r="NS157" s="93"/>
      <c r="NT157" s="93"/>
      <c r="NU157" s="93"/>
      <c r="NV157" s="93"/>
      <c r="NW157" s="93"/>
      <c r="NX157" s="93"/>
      <c r="NY157" s="93"/>
      <c r="NZ157" s="93"/>
      <c r="OA157" s="93"/>
      <c r="OB157" s="93"/>
      <c r="OC157" s="93"/>
      <c r="OD157" s="93"/>
      <c r="OE157" s="93"/>
      <c r="OF157" s="93"/>
      <c r="OG157" s="93"/>
      <c r="OH157" s="93"/>
      <c r="OI157" s="93"/>
      <c r="OJ157" s="93"/>
      <c r="OK157" s="93"/>
      <c r="OL157" s="93"/>
      <c r="OM157" s="93"/>
      <c r="ON157" s="93"/>
      <c r="OO157" s="93"/>
      <c r="OP157" s="93"/>
      <c r="OQ157" s="93"/>
      <c r="OR157" s="93"/>
      <c r="OS157" s="93"/>
      <c r="OT157" s="93"/>
      <c r="OU157" s="93"/>
      <c r="OV157" s="93"/>
      <c r="OW157" s="93"/>
      <c r="OX157" s="93"/>
      <c r="OY157" s="93"/>
    </row>
    <row r="158" spans="1:415" s="9" customFormat="1" ht="32.25" customHeight="1" thickBot="1" x14ac:dyDescent="0.35">
      <c r="A158" s="118" t="s">
        <v>35</v>
      </c>
      <c r="B158" s="119"/>
      <c r="C158" s="30"/>
      <c r="D158" s="30"/>
      <c r="E158" s="52"/>
      <c r="F158" s="52"/>
      <c r="G158" s="52"/>
      <c r="H158" s="52"/>
      <c r="I158" s="52"/>
      <c r="J158" s="28">
        <f t="shared" ref="J158:O158" si="58">SUM(J156:J157)</f>
        <v>1005000</v>
      </c>
      <c r="K158" s="28">
        <f t="shared" si="58"/>
        <v>1005000</v>
      </c>
      <c r="L158" s="28">
        <f t="shared" si="58"/>
        <v>0</v>
      </c>
      <c r="M158" s="28">
        <f t="shared" si="58"/>
        <v>0</v>
      </c>
      <c r="N158" s="28">
        <f t="shared" si="58"/>
        <v>1005000</v>
      </c>
      <c r="O158" s="28">
        <f t="shared" si="58"/>
        <v>0</v>
      </c>
      <c r="P158" s="29"/>
      <c r="Q158" s="77"/>
    </row>
    <row r="159" spans="1:415" s="16" customFormat="1" ht="47.25" customHeight="1" x14ac:dyDescent="0.25">
      <c r="A159" s="129" t="s">
        <v>123</v>
      </c>
      <c r="B159" s="130"/>
      <c r="C159" s="130"/>
      <c r="D159" s="130"/>
      <c r="E159" s="33"/>
      <c r="F159" s="33"/>
      <c r="G159" s="33"/>
      <c r="H159" s="34"/>
      <c r="I159" s="34"/>
      <c r="J159" s="55">
        <f>SUM(J148,J150,J155,J158)</f>
        <v>14905000</v>
      </c>
      <c r="K159" s="55">
        <f>SUM(K148,K150,K155,K158)</f>
        <v>14905000</v>
      </c>
      <c r="L159" s="55">
        <f t="shared" ref="L159:O159" si="59">SUM(L148,L150,L155,L158)</f>
        <v>0</v>
      </c>
      <c r="M159" s="55">
        <f t="shared" si="59"/>
        <v>0</v>
      </c>
      <c r="N159" s="55">
        <f t="shared" si="59"/>
        <v>14905000</v>
      </c>
      <c r="O159" s="55">
        <f t="shared" si="59"/>
        <v>0</v>
      </c>
      <c r="P159" s="35"/>
      <c r="Q159" s="79"/>
    </row>
    <row r="160" spans="1:415" s="16" customFormat="1" ht="47.25" customHeight="1" x14ac:dyDescent="0.25">
      <c r="A160" s="17" t="s">
        <v>38</v>
      </c>
      <c r="B160" s="18"/>
      <c r="C160" s="21"/>
      <c r="D160" s="18"/>
      <c r="E160" s="18"/>
      <c r="F160" s="18"/>
      <c r="G160" s="18"/>
      <c r="H160" s="18"/>
      <c r="I160" s="18"/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5"/>
      <c r="Q160" s="80"/>
    </row>
    <row r="161" spans="1:17" s="16" customFormat="1" ht="47.25" customHeight="1" x14ac:dyDescent="0.25">
      <c r="A161" s="19" t="s">
        <v>39</v>
      </c>
      <c r="B161" s="20"/>
      <c r="C161" s="23"/>
      <c r="D161" s="20"/>
      <c r="E161" s="20"/>
      <c r="F161" s="20"/>
      <c r="G161" s="20"/>
      <c r="H161" s="20"/>
      <c r="I161" s="20"/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6"/>
      <c r="Q161" s="81"/>
    </row>
    <row r="162" spans="1:17" s="16" customFormat="1" ht="47.25" customHeight="1" thickBot="1" x14ac:dyDescent="0.3">
      <c r="A162" s="56" t="s">
        <v>213</v>
      </c>
      <c r="B162" s="57"/>
      <c r="C162" s="57"/>
      <c r="D162" s="57"/>
      <c r="E162" s="57"/>
      <c r="F162" s="57"/>
      <c r="G162" s="57"/>
      <c r="H162" s="57"/>
      <c r="I162" s="57"/>
      <c r="J162" s="58">
        <f>SUM(J147,J149,J151:J154,J156:J157)</f>
        <v>14905000</v>
      </c>
      <c r="K162" s="58">
        <f>SUM(K147,K149,K151:K154,K156:K157)</f>
        <v>14905000</v>
      </c>
      <c r="L162" s="58">
        <f t="shared" ref="L162:O162" si="60">SUM(L147,L149,L151:L154,L156:L157)</f>
        <v>0</v>
      </c>
      <c r="M162" s="58">
        <f t="shared" si="60"/>
        <v>0</v>
      </c>
      <c r="N162" s="58">
        <f t="shared" si="60"/>
        <v>14905000</v>
      </c>
      <c r="O162" s="58">
        <f t="shared" si="60"/>
        <v>0</v>
      </c>
      <c r="P162" s="27"/>
      <c r="Q162" s="82"/>
    </row>
    <row r="163" spans="1:17" s="8" customFormat="1" ht="60" customHeight="1" thickBot="1" x14ac:dyDescent="0.3">
      <c r="A163" s="126" t="s">
        <v>279</v>
      </c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8"/>
    </row>
    <row r="164" spans="1:17" ht="111.75" customHeight="1" thickBot="1" x14ac:dyDescent="0.3">
      <c r="A164" s="31">
        <v>1</v>
      </c>
      <c r="B164" s="63" t="s">
        <v>68</v>
      </c>
      <c r="C164" s="63">
        <v>4821021470</v>
      </c>
      <c r="D164" s="63" t="s">
        <v>90</v>
      </c>
      <c r="E164" s="63" t="s">
        <v>19</v>
      </c>
      <c r="F164" s="63" t="s">
        <v>19</v>
      </c>
      <c r="G164" s="63" t="s">
        <v>19</v>
      </c>
      <c r="H164" s="53" t="s">
        <v>64</v>
      </c>
      <c r="I164" s="63" t="s">
        <v>226</v>
      </c>
      <c r="J164" s="54">
        <v>900000</v>
      </c>
      <c r="K164" s="54">
        <f>SUM(L164:O164)</f>
        <v>900000</v>
      </c>
      <c r="L164" s="54">
        <v>0</v>
      </c>
      <c r="M164" s="54">
        <v>0</v>
      </c>
      <c r="N164" s="54">
        <v>900000</v>
      </c>
      <c r="O164" s="54">
        <v>0</v>
      </c>
      <c r="P164" s="32" t="s">
        <v>34</v>
      </c>
      <c r="Q164" s="86" t="s">
        <v>36</v>
      </c>
    </row>
    <row r="165" spans="1:17" s="9" customFormat="1" ht="32.25" customHeight="1" thickBot="1" x14ac:dyDescent="0.35">
      <c r="A165" s="118" t="s">
        <v>18</v>
      </c>
      <c r="B165" s="119"/>
      <c r="C165" s="30"/>
      <c r="D165" s="30"/>
      <c r="E165" s="52"/>
      <c r="F165" s="52"/>
      <c r="G165" s="52"/>
      <c r="H165" s="52"/>
      <c r="I165" s="52"/>
      <c r="J165" s="28">
        <f>SUM(J164)</f>
        <v>900000</v>
      </c>
      <c r="K165" s="28">
        <f>SUM(K164)</f>
        <v>900000</v>
      </c>
      <c r="L165" s="28">
        <v>0</v>
      </c>
      <c r="M165" s="28">
        <f>SUM(M164)</f>
        <v>0</v>
      </c>
      <c r="N165" s="28">
        <f>SUM(N164)</f>
        <v>900000</v>
      </c>
      <c r="O165" s="28">
        <v>0</v>
      </c>
      <c r="P165" s="29"/>
      <c r="Q165" s="77"/>
    </row>
    <row r="166" spans="1:17" s="16" customFormat="1" ht="112.5" customHeight="1" x14ac:dyDescent="0.25">
      <c r="A166" s="61">
        <v>1</v>
      </c>
      <c r="B166" s="122" t="s">
        <v>91</v>
      </c>
      <c r="C166" s="124" t="s">
        <v>214</v>
      </c>
      <c r="D166" s="92" t="s">
        <v>151</v>
      </c>
      <c r="E166" s="37" t="s">
        <v>37</v>
      </c>
      <c r="F166" s="37" t="s">
        <v>37</v>
      </c>
      <c r="G166" s="37" t="s">
        <v>37</v>
      </c>
      <c r="H166" s="65" t="s">
        <v>227</v>
      </c>
      <c r="I166" s="65" t="s">
        <v>152</v>
      </c>
      <c r="J166" s="66">
        <v>3350000</v>
      </c>
      <c r="K166" s="67">
        <f>SUM(L166:O166)</f>
        <v>3350000</v>
      </c>
      <c r="L166" s="68">
        <v>0</v>
      </c>
      <c r="M166" s="67">
        <v>0</v>
      </c>
      <c r="N166" s="66">
        <v>3350000</v>
      </c>
      <c r="O166" s="68">
        <v>0</v>
      </c>
      <c r="P166" s="14"/>
      <c r="Q166" s="104" t="s">
        <v>36</v>
      </c>
    </row>
    <row r="167" spans="1:17" s="16" customFormat="1" ht="112.5" customHeight="1" x14ac:dyDescent="0.25">
      <c r="A167" s="60">
        <v>2</v>
      </c>
      <c r="B167" s="123"/>
      <c r="C167" s="125"/>
      <c r="D167" s="75" t="s">
        <v>153</v>
      </c>
      <c r="E167" s="63" t="s">
        <v>37</v>
      </c>
      <c r="F167" s="63" t="s">
        <v>37</v>
      </c>
      <c r="G167" s="63" t="s">
        <v>37</v>
      </c>
      <c r="H167" s="97" t="s">
        <v>228</v>
      </c>
      <c r="I167" s="97" t="s">
        <v>152</v>
      </c>
      <c r="J167" s="99">
        <v>3500000</v>
      </c>
      <c r="K167" s="67">
        <f>SUM(L167:O167)</f>
        <v>3500000</v>
      </c>
      <c r="L167" s="68">
        <v>0</v>
      </c>
      <c r="M167" s="67">
        <v>0</v>
      </c>
      <c r="N167" s="99">
        <v>3500000</v>
      </c>
      <c r="O167" s="68">
        <v>0</v>
      </c>
      <c r="P167" s="14"/>
      <c r="Q167" s="104" t="s">
        <v>36</v>
      </c>
    </row>
    <row r="168" spans="1:17" s="16" customFormat="1" ht="112.5" customHeight="1" x14ac:dyDescent="0.25">
      <c r="A168" s="31">
        <v>3</v>
      </c>
      <c r="B168" s="123"/>
      <c r="C168" s="125"/>
      <c r="D168" s="75" t="s">
        <v>154</v>
      </c>
      <c r="E168" s="37" t="s">
        <v>37</v>
      </c>
      <c r="F168" s="37" t="s">
        <v>37</v>
      </c>
      <c r="G168" s="37" t="s">
        <v>37</v>
      </c>
      <c r="H168" s="97" t="s">
        <v>229</v>
      </c>
      <c r="I168" s="97" t="s">
        <v>152</v>
      </c>
      <c r="J168" s="99">
        <v>3150000</v>
      </c>
      <c r="K168" s="67">
        <f>SUM(L168:O168)</f>
        <v>3150000</v>
      </c>
      <c r="L168" s="68">
        <v>0</v>
      </c>
      <c r="M168" s="67">
        <v>0</v>
      </c>
      <c r="N168" s="99">
        <v>3150000</v>
      </c>
      <c r="O168" s="68">
        <v>0</v>
      </c>
      <c r="P168" s="14"/>
      <c r="Q168" s="104" t="s">
        <v>36</v>
      </c>
    </row>
    <row r="169" spans="1:17" s="16" customFormat="1" ht="112.5" customHeight="1" x14ac:dyDescent="0.25">
      <c r="A169" s="60">
        <v>4</v>
      </c>
      <c r="B169" s="123"/>
      <c r="C169" s="125"/>
      <c r="D169" s="70" t="s">
        <v>155</v>
      </c>
      <c r="E169" s="37" t="s">
        <v>37</v>
      </c>
      <c r="F169" s="37" t="s">
        <v>37</v>
      </c>
      <c r="G169" s="37" t="s">
        <v>37</v>
      </c>
      <c r="H169" s="114" t="s">
        <v>215</v>
      </c>
      <c r="I169" s="114" t="s">
        <v>152</v>
      </c>
      <c r="J169" s="71">
        <v>1500000</v>
      </c>
      <c r="K169" s="67">
        <f>SUM(L169:O169)</f>
        <v>1500000</v>
      </c>
      <c r="L169" s="68">
        <v>0</v>
      </c>
      <c r="M169" s="67">
        <v>0</v>
      </c>
      <c r="N169" s="71">
        <v>1500000</v>
      </c>
      <c r="O169" s="68">
        <v>0</v>
      </c>
      <c r="P169" s="14"/>
      <c r="Q169" s="104" t="s">
        <v>36</v>
      </c>
    </row>
    <row r="170" spans="1:17" s="16" customFormat="1" ht="112.5" customHeight="1" x14ac:dyDescent="0.25">
      <c r="A170" s="31">
        <v>5</v>
      </c>
      <c r="B170" s="123"/>
      <c r="C170" s="125"/>
      <c r="D170" s="75" t="s">
        <v>156</v>
      </c>
      <c r="E170" s="37" t="s">
        <v>37</v>
      </c>
      <c r="F170" s="37" t="s">
        <v>37</v>
      </c>
      <c r="G170" s="37" t="s">
        <v>37</v>
      </c>
      <c r="H170" s="53" t="s">
        <v>230</v>
      </c>
      <c r="I170" s="97" t="s">
        <v>152</v>
      </c>
      <c r="J170" s="99">
        <v>440000</v>
      </c>
      <c r="K170" s="67">
        <f>SUM(L170:O170)</f>
        <v>440000</v>
      </c>
      <c r="L170" s="68">
        <v>0</v>
      </c>
      <c r="M170" s="67">
        <v>0</v>
      </c>
      <c r="N170" s="99">
        <v>440000</v>
      </c>
      <c r="O170" s="68">
        <v>0</v>
      </c>
      <c r="P170" s="14"/>
      <c r="Q170" s="104" t="s">
        <v>36</v>
      </c>
    </row>
    <row r="171" spans="1:17" s="16" customFormat="1" ht="112.5" customHeight="1" x14ac:dyDescent="0.25">
      <c r="A171" s="31">
        <v>6</v>
      </c>
      <c r="B171" s="123"/>
      <c r="C171" s="125"/>
      <c r="D171" s="75" t="s">
        <v>216</v>
      </c>
      <c r="E171" s="63" t="s">
        <v>19</v>
      </c>
      <c r="F171" s="63" t="s">
        <v>19</v>
      </c>
      <c r="G171" s="63" t="s">
        <v>19</v>
      </c>
      <c r="H171" s="53" t="s">
        <v>231</v>
      </c>
      <c r="I171" s="63" t="s">
        <v>196</v>
      </c>
      <c r="J171" s="54">
        <v>4000000</v>
      </c>
      <c r="K171" s="54">
        <f>SUM(L171:O171)</f>
        <v>4000000</v>
      </c>
      <c r="L171" s="54">
        <v>0</v>
      </c>
      <c r="M171" s="54">
        <v>0</v>
      </c>
      <c r="N171" s="54">
        <v>4000000</v>
      </c>
      <c r="O171" s="54">
        <v>0</v>
      </c>
      <c r="P171" s="100" t="s">
        <v>23</v>
      </c>
      <c r="Q171" s="76" t="s">
        <v>217</v>
      </c>
    </row>
    <row r="172" spans="1:17" s="16" customFormat="1" ht="112.5" customHeight="1" thickBot="1" x14ac:dyDescent="0.3">
      <c r="A172" s="44">
        <v>7</v>
      </c>
      <c r="B172" s="123"/>
      <c r="C172" s="125"/>
      <c r="D172" s="75" t="s">
        <v>218</v>
      </c>
      <c r="E172" s="63"/>
      <c r="F172" s="63"/>
      <c r="G172" s="63"/>
      <c r="H172" s="53" t="s">
        <v>232</v>
      </c>
      <c r="I172" s="63" t="s">
        <v>219</v>
      </c>
      <c r="J172" s="54">
        <v>1860000</v>
      </c>
      <c r="K172" s="54">
        <f>SUM(L172:O172)</f>
        <v>1860000</v>
      </c>
      <c r="L172" s="54">
        <v>0</v>
      </c>
      <c r="M172" s="54">
        <v>0</v>
      </c>
      <c r="N172" s="54">
        <v>1860000</v>
      </c>
      <c r="O172" s="54">
        <v>0</v>
      </c>
      <c r="P172" s="95"/>
      <c r="Q172" s="76" t="s">
        <v>217</v>
      </c>
    </row>
    <row r="173" spans="1:17" s="9" customFormat="1" ht="30.75" customHeight="1" thickBot="1" x14ac:dyDescent="0.35">
      <c r="A173" s="118" t="s">
        <v>220</v>
      </c>
      <c r="B173" s="121"/>
      <c r="C173" s="30"/>
      <c r="D173" s="30"/>
      <c r="E173" s="52"/>
      <c r="F173" s="52"/>
      <c r="G173" s="52"/>
      <c r="H173" s="52"/>
      <c r="I173" s="52"/>
      <c r="J173" s="28">
        <f>SUM(J166:J172)</f>
        <v>17800000</v>
      </c>
      <c r="K173" s="28">
        <f t="shared" ref="K173:P173" si="61">SUM(K166:K172)</f>
        <v>17800000</v>
      </c>
      <c r="L173" s="28">
        <f t="shared" si="61"/>
        <v>0</v>
      </c>
      <c r="M173" s="28">
        <f t="shared" si="61"/>
        <v>0</v>
      </c>
      <c r="N173" s="28">
        <f t="shared" si="61"/>
        <v>17800000</v>
      </c>
      <c r="O173" s="28">
        <f t="shared" si="61"/>
        <v>0</v>
      </c>
      <c r="P173" s="28">
        <f t="shared" si="61"/>
        <v>0</v>
      </c>
      <c r="Q173" s="77"/>
    </row>
    <row r="174" spans="1:17" s="16" customFormat="1" ht="47.25" customHeight="1" x14ac:dyDescent="0.25">
      <c r="A174" s="129" t="s">
        <v>224</v>
      </c>
      <c r="B174" s="130"/>
      <c r="C174" s="130"/>
      <c r="D174" s="130"/>
      <c r="E174" s="33"/>
      <c r="F174" s="33"/>
      <c r="G174" s="33"/>
      <c r="H174" s="34"/>
      <c r="I174" s="34"/>
      <c r="J174" s="55">
        <f>SUM(J165,J173)</f>
        <v>18700000</v>
      </c>
      <c r="K174" s="55">
        <f>SUM(K165,K173)</f>
        <v>18700000</v>
      </c>
      <c r="L174" s="55">
        <f t="shared" ref="L174:O174" si="62">SUM(L165,L173)</f>
        <v>0</v>
      </c>
      <c r="M174" s="55">
        <f t="shared" si="62"/>
        <v>0</v>
      </c>
      <c r="N174" s="55">
        <f>SUM(N165,N173)</f>
        <v>18700000</v>
      </c>
      <c r="O174" s="55">
        <f t="shared" si="62"/>
        <v>0</v>
      </c>
      <c r="P174" s="35"/>
      <c r="Q174" s="79"/>
    </row>
    <row r="175" spans="1:17" s="16" customFormat="1" ht="47.25" customHeight="1" x14ac:dyDescent="0.25">
      <c r="A175" s="17" t="s">
        <v>38</v>
      </c>
      <c r="B175" s="18"/>
      <c r="C175" s="21"/>
      <c r="D175" s="18"/>
      <c r="E175" s="18"/>
      <c r="F175" s="18"/>
      <c r="G175" s="18"/>
      <c r="H175" s="18"/>
      <c r="I175" s="18"/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5"/>
      <c r="Q175" s="80"/>
    </row>
    <row r="176" spans="1:17" s="16" customFormat="1" ht="47.25" customHeight="1" x14ac:dyDescent="0.25">
      <c r="A176" s="19" t="s">
        <v>39</v>
      </c>
      <c r="B176" s="20"/>
      <c r="C176" s="23"/>
      <c r="D176" s="20"/>
      <c r="E176" s="20"/>
      <c r="F176" s="20"/>
      <c r="G176" s="20"/>
      <c r="H176" s="20"/>
      <c r="I176" s="20"/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6"/>
      <c r="Q176" s="81"/>
    </row>
    <row r="177" spans="1:17" s="16" customFormat="1" ht="47.25" customHeight="1" thickBot="1" x14ac:dyDescent="0.3">
      <c r="A177" s="56" t="s">
        <v>225</v>
      </c>
      <c r="B177" s="57"/>
      <c r="C177" s="57"/>
      <c r="D177" s="57"/>
      <c r="E177" s="57"/>
      <c r="F177" s="57"/>
      <c r="G177" s="57"/>
      <c r="H177" s="57"/>
      <c r="I177" s="57"/>
      <c r="J177" s="58">
        <f>SUM(J164,J166:J172)</f>
        <v>18700000</v>
      </c>
      <c r="K177" s="58">
        <f t="shared" ref="K177:O177" si="63">SUM(K164,K166:K172)</f>
        <v>18700000</v>
      </c>
      <c r="L177" s="58">
        <f t="shared" si="63"/>
        <v>0</v>
      </c>
      <c r="M177" s="58">
        <f t="shared" si="63"/>
        <v>0</v>
      </c>
      <c r="N177" s="58">
        <f t="shared" si="63"/>
        <v>18700000</v>
      </c>
      <c r="O177" s="58">
        <f t="shared" si="63"/>
        <v>0</v>
      </c>
      <c r="P177" s="27"/>
      <c r="Q177" s="82"/>
    </row>
    <row r="178" spans="1:17" s="8" customFormat="1" ht="60" customHeight="1" thickBot="1" x14ac:dyDescent="0.3">
      <c r="A178" s="150" t="s">
        <v>267</v>
      </c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2"/>
    </row>
    <row r="179" spans="1:17" s="16" customFormat="1" ht="47.25" customHeight="1" x14ac:dyDescent="0.25">
      <c r="A179" s="129" t="s">
        <v>264</v>
      </c>
      <c r="B179" s="130"/>
      <c r="C179" s="130"/>
      <c r="D179" s="130"/>
      <c r="E179" s="33"/>
      <c r="F179" s="33"/>
      <c r="G179" s="33"/>
      <c r="H179" s="34"/>
      <c r="I179" s="34"/>
      <c r="J179" s="55">
        <f>SUM(J13+J35+J52+J64+J76+J94+J103+J114+J127+J142+J159+J174)</f>
        <v>265860449.65000001</v>
      </c>
      <c r="K179" s="55">
        <f>K180+K181+K182</f>
        <v>265860449.64999998</v>
      </c>
      <c r="L179" s="55">
        <f>SUM(L13+L35+L52+L64+L76+L94+L103+L114+L127+L142+L159+L174)</f>
        <v>67738230</v>
      </c>
      <c r="M179" s="55">
        <f>SUM(M13+M35+M52+M64+M76+M94+M103+M114+M127+M142+M159+M174)</f>
        <v>34895451.82</v>
      </c>
      <c r="N179" s="55">
        <f>SUM(N13+N35+N52+N64+N76+N94+N103+N114+N127+N142+N159+N174)</f>
        <v>163226767.82999998</v>
      </c>
      <c r="O179" s="55">
        <f>SUM(O13+O35+O52+O64+O76+O94+O103+O114+O127+O142+O159+O174)</f>
        <v>0</v>
      </c>
      <c r="P179" s="35"/>
      <c r="Q179" s="79"/>
    </row>
    <row r="180" spans="1:17" s="16" customFormat="1" ht="47.25" customHeight="1" x14ac:dyDescent="0.25">
      <c r="A180" s="17" t="s">
        <v>258</v>
      </c>
      <c r="B180" s="18"/>
      <c r="C180" s="21"/>
      <c r="D180" s="18"/>
      <c r="E180" s="18"/>
      <c r="F180" s="18"/>
      <c r="G180" s="18"/>
      <c r="H180" s="18"/>
      <c r="I180" s="18"/>
      <c r="J180" s="22">
        <f>SUM(J14+J36+J53+J65+J77+J95+J104+J115+J128+J143+J160+J175)</f>
        <v>110358797.65000001</v>
      </c>
      <c r="K180" s="22">
        <f t="shared" ref="K180:O180" si="64">SUM(K14+K36+K53+K65+K77+K95+K104+K115+K128+K143+K160+K175)</f>
        <v>110358797.64999999</v>
      </c>
      <c r="L180" s="22">
        <f t="shared" si="64"/>
        <v>67738230</v>
      </c>
      <c r="M180" s="22">
        <f t="shared" si="64"/>
        <v>34895451.82</v>
      </c>
      <c r="N180" s="22">
        <f t="shared" si="64"/>
        <v>7725115.8300000001</v>
      </c>
      <c r="O180" s="22">
        <f t="shared" si="64"/>
        <v>0</v>
      </c>
      <c r="P180" s="25"/>
      <c r="Q180" s="80"/>
    </row>
    <row r="181" spans="1:17" s="16" customFormat="1" ht="47.25" customHeight="1" x14ac:dyDescent="0.25">
      <c r="A181" s="19" t="s">
        <v>39</v>
      </c>
      <c r="B181" s="20"/>
      <c r="C181" s="23"/>
      <c r="D181" s="20"/>
      <c r="E181" s="20"/>
      <c r="F181" s="20"/>
      <c r="G181" s="20"/>
      <c r="H181" s="20"/>
      <c r="I181" s="20"/>
      <c r="J181" s="24">
        <f>SUM(J15+J37+J54+J66+J78+J96+J105+J116+J129+J144+J161+J176)</f>
        <v>0</v>
      </c>
      <c r="K181" s="24">
        <f>SUM(K15+K37+K54+K66+K78+K96+K105+K116+K129+K144+K161+K176)</f>
        <v>0</v>
      </c>
      <c r="L181" s="24">
        <f>SUM(L15+L37+L54+L66+L78+L96+L105+L116+L129+L144+L161+L176)</f>
        <v>0</v>
      </c>
      <c r="M181" s="24">
        <f>SUM(M15+M37+M54+M66+M78+M96+M105+M116+M129+M144+M161+M176)</f>
        <v>0</v>
      </c>
      <c r="N181" s="24">
        <f>SUM(N15+N37+N54+N66+N78+N96+N105+N116+N129+N144+N161+N176)</f>
        <v>0</v>
      </c>
      <c r="O181" s="24">
        <f>SUM(O15+O37+O54+O66+O78+O96+O105+O116+O129+O144+O161+O176)</f>
        <v>0</v>
      </c>
      <c r="P181" s="26"/>
      <c r="Q181" s="81"/>
    </row>
    <row r="182" spans="1:17" s="16" customFormat="1" ht="47.25" customHeight="1" thickBot="1" x14ac:dyDescent="0.3">
      <c r="A182" s="56" t="s">
        <v>265</v>
      </c>
      <c r="B182" s="57"/>
      <c r="C182" s="57"/>
      <c r="D182" s="57"/>
      <c r="E182" s="57"/>
      <c r="F182" s="57"/>
      <c r="G182" s="57"/>
      <c r="H182" s="57"/>
      <c r="I182" s="57"/>
      <c r="J182" s="58">
        <f>SUM(J16+J38+J55+J67+J79+J97+J106+J117+J130+J145+J162+J177)</f>
        <v>155501652</v>
      </c>
      <c r="K182" s="58">
        <f t="shared" ref="K182:O182" si="65">SUM(K16+K38+K55+K67+K79+K97+K106+K117+K130+K145+K162+K177)</f>
        <v>155501652</v>
      </c>
      <c r="L182" s="58">
        <f t="shared" si="65"/>
        <v>0</v>
      </c>
      <c r="M182" s="58">
        <f t="shared" si="65"/>
        <v>0</v>
      </c>
      <c r="N182" s="58">
        <f t="shared" si="65"/>
        <v>155501652</v>
      </c>
      <c r="O182" s="58">
        <f t="shared" si="65"/>
        <v>0</v>
      </c>
      <c r="P182" s="27"/>
      <c r="Q182" s="82"/>
    </row>
  </sheetData>
  <mergeCells count="113">
    <mergeCell ref="A178:Q178"/>
    <mergeCell ref="C6:C7"/>
    <mergeCell ref="B20:B24"/>
    <mergeCell ref="C20:C24"/>
    <mergeCell ref="A34:B34"/>
    <mergeCell ref="A120:B120"/>
    <mergeCell ref="A98:Q98"/>
    <mergeCell ref="A64:D64"/>
    <mergeCell ref="A76:D76"/>
    <mergeCell ref="A94:D94"/>
    <mergeCell ref="A68:Q68"/>
    <mergeCell ref="C72:C74"/>
    <mergeCell ref="B85:B86"/>
    <mergeCell ref="A102:B102"/>
    <mergeCell ref="C85:C86"/>
    <mergeCell ref="A87:B87"/>
    <mergeCell ref="A93:B93"/>
    <mergeCell ref="B88:B92"/>
    <mergeCell ref="C88:C92"/>
    <mergeCell ref="B108:B110"/>
    <mergeCell ref="C108:C110"/>
    <mergeCell ref="A82:B82"/>
    <mergeCell ref="A100:B100"/>
    <mergeCell ref="A80:Q80"/>
    <mergeCell ref="A165:B165"/>
    <mergeCell ref="A2:Q2"/>
    <mergeCell ref="J3:J4"/>
    <mergeCell ref="A5:Q5"/>
    <mergeCell ref="Q3:Q4"/>
    <mergeCell ref="P3:P4"/>
    <mergeCell ref="K3:O3"/>
    <mergeCell ref="A3:A4"/>
    <mergeCell ref="B3:B4"/>
    <mergeCell ref="C3:C4"/>
    <mergeCell ref="D3:D4"/>
    <mergeCell ref="E3:E4"/>
    <mergeCell ref="A30:B30"/>
    <mergeCell ref="A75:B75"/>
    <mergeCell ref="A113:B113"/>
    <mergeCell ref="A150:B150"/>
    <mergeCell ref="A48:B48"/>
    <mergeCell ref="A84:B84"/>
    <mergeCell ref="A123:B123"/>
    <mergeCell ref="A107:Q107"/>
    <mergeCell ref="A111:B111"/>
    <mergeCell ref="A118:Q118"/>
    <mergeCell ref="A51:B51"/>
    <mergeCell ref="B6:B7"/>
    <mergeCell ref="F3:F4"/>
    <mergeCell ref="G3:G4"/>
    <mergeCell ref="H3:H4"/>
    <mergeCell ref="I3:I4"/>
    <mergeCell ref="A179:D179"/>
    <mergeCell ref="A142:D142"/>
    <mergeCell ref="A35:D35"/>
    <mergeCell ref="A103:D103"/>
    <mergeCell ref="A114:D114"/>
    <mergeCell ref="A127:D127"/>
    <mergeCell ref="B61:B62"/>
    <mergeCell ref="C61:C62"/>
    <mergeCell ref="A56:Q56"/>
    <mergeCell ref="A39:Q39"/>
    <mergeCell ref="A174:D174"/>
    <mergeCell ref="A146:Q146"/>
    <mergeCell ref="A159:D159"/>
    <mergeCell ref="A8:B8"/>
    <mergeCell ref="A25:B25"/>
    <mergeCell ref="A19:B19"/>
    <mergeCell ref="A63:B63"/>
    <mergeCell ref="A60:B60"/>
    <mergeCell ref="A71:B71"/>
    <mergeCell ref="A13:D13"/>
    <mergeCell ref="A163:Q163"/>
    <mergeCell ref="A133:B133"/>
    <mergeCell ref="B156:B157"/>
    <mergeCell ref="C156:C157"/>
    <mergeCell ref="A158:B158"/>
    <mergeCell ref="A10:B10"/>
    <mergeCell ref="A17:Q17"/>
    <mergeCell ref="A12:B12"/>
    <mergeCell ref="A52:D52"/>
    <mergeCell ref="A44:B44"/>
    <mergeCell ref="C40:C43"/>
    <mergeCell ref="B57:B59"/>
    <mergeCell ref="C57:C59"/>
    <mergeCell ref="B69:B70"/>
    <mergeCell ref="C69:C70"/>
    <mergeCell ref="B26:B29"/>
    <mergeCell ref="C26:C29"/>
    <mergeCell ref="B72:B74"/>
    <mergeCell ref="A32:B32"/>
    <mergeCell ref="B49:B50"/>
    <mergeCell ref="C49:C50"/>
    <mergeCell ref="B40:B43"/>
    <mergeCell ref="A46:B46"/>
    <mergeCell ref="N1:Q1"/>
    <mergeCell ref="A173:B173"/>
    <mergeCell ref="A155:B155"/>
    <mergeCell ref="B121:B122"/>
    <mergeCell ref="C121:C122"/>
    <mergeCell ref="B166:B172"/>
    <mergeCell ref="C166:C172"/>
    <mergeCell ref="B134:B138"/>
    <mergeCell ref="C134:C138"/>
    <mergeCell ref="A139:B139"/>
    <mergeCell ref="A141:B141"/>
    <mergeCell ref="B151:B154"/>
    <mergeCell ref="C151:C154"/>
    <mergeCell ref="B124:B125"/>
    <mergeCell ref="C124:C125"/>
    <mergeCell ref="A126:B126"/>
    <mergeCell ref="A148:B148"/>
    <mergeCell ref="A131:Q131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24" fitToHeight="0" orientation="landscape" r:id="rId1"/>
  <rowBreaks count="1" manualBreakCount="1">
    <brk id="38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6" t="s">
        <v>9</v>
      </c>
    </row>
    <row r="3" spans="2:2" ht="31.5" x14ac:dyDescent="0.25">
      <c r="B3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2025-12-16T06:50:38Z</cp:lastPrinted>
  <dcterms:created xsi:type="dcterms:W3CDTF">2021-07-02T07:35:59Z</dcterms:created>
  <dcterms:modified xsi:type="dcterms:W3CDTF">2026-01-29T13:45:59Z</dcterms:modified>
</cp:coreProperties>
</file>