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_2026 год\на Сайт\с учетом госпрограмм\"/>
    </mc:Choice>
  </mc:AlternateContent>
  <xr:revisionPtr revIDLastSave="0" documentId="13_ncr:1_{ACF686DB-ED7F-4D28-8E58-034CE8405C3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6_ЦЗ" sheetId="1" r:id="rId1"/>
    <sheet name="Лист2" sheetId="4" state="hidden" r:id="rId2"/>
  </sheets>
  <definedNames>
    <definedName name="_xlnm.Print_Area" localSheetId="0">'2026_ЦЗ'!$A$1:$Q$107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10" i="1" l="1"/>
  <c r="N110" i="1"/>
  <c r="L107" i="1"/>
  <c r="M107" i="1"/>
  <c r="N107" i="1"/>
  <c r="O107" i="1"/>
  <c r="P107" i="1"/>
  <c r="J107" i="1"/>
  <c r="L104" i="1"/>
  <c r="M104" i="1"/>
  <c r="N104" i="1"/>
  <c r="O104" i="1"/>
  <c r="J104" i="1"/>
  <c r="K102" i="1"/>
  <c r="K103" i="1" s="1"/>
  <c r="K104" i="1" s="1"/>
  <c r="L103" i="1"/>
  <c r="M103" i="1"/>
  <c r="N103" i="1"/>
  <c r="O103" i="1"/>
  <c r="J103" i="1"/>
  <c r="L100" i="1"/>
  <c r="M100" i="1"/>
  <c r="N100" i="1"/>
  <c r="O100" i="1"/>
  <c r="J100" i="1"/>
  <c r="O97" i="1"/>
  <c r="L96" i="1"/>
  <c r="L97" i="1" s="1"/>
  <c r="M96" i="1"/>
  <c r="M97" i="1" s="1"/>
  <c r="N96" i="1"/>
  <c r="O96" i="1"/>
  <c r="J96" i="1"/>
  <c r="J97" i="1" s="1"/>
  <c r="K95" i="1"/>
  <c r="K96" i="1" s="1"/>
  <c r="K94" i="1"/>
  <c r="L94" i="1"/>
  <c r="M94" i="1"/>
  <c r="N94" i="1"/>
  <c r="N97" i="1" s="1"/>
  <c r="O94" i="1"/>
  <c r="J94" i="1"/>
  <c r="K93" i="1"/>
  <c r="J43" i="1"/>
  <c r="J39" i="1"/>
  <c r="J40" i="1" s="1"/>
  <c r="K38" i="1"/>
  <c r="K39" i="1" s="1"/>
  <c r="L35" i="1"/>
  <c r="M35" i="1"/>
  <c r="N35" i="1"/>
  <c r="O35" i="1"/>
  <c r="J35" i="1"/>
  <c r="L34" i="1"/>
  <c r="L110" i="1" s="1"/>
  <c r="M34" i="1"/>
  <c r="N34" i="1"/>
  <c r="O34" i="1"/>
  <c r="O110" i="1" s="1"/>
  <c r="J34" i="1"/>
  <c r="J110" i="1" s="1"/>
  <c r="L43" i="1"/>
  <c r="M43" i="1"/>
  <c r="N43" i="1"/>
  <c r="O43" i="1"/>
  <c r="N40" i="1"/>
  <c r="L39" i="1"/>
  <c r="L40" i="1" s="1"/>
  <c r="M39" i="1"/>
  <c r="M40" i="1" s="1"/>
  <c r="N39" i="1"/>
  <c r="O39" i="1"/>
  <c r="O40" i="1" s="1"/>
  <c r="O33" i="1"/>
  <c r="L32" i="1"/>
  <c r="M32" i="1"/>
  <c r="N32" i="1"/>
  <c r="O32" i="1"/>
  <c r="J32" i="1"/>
  <c r="K31" i="1"/>
  <c r="K35" i="1" s="1"/>
  <c r="L30" i="1"/>
  <c r="M30" i="1"/>
  <c r="N30" i="1"/>
  <c r="O30" i="1"/>
  <c r="J30" i="1"/>
  <c r="J33" i="1" s="1"/>
  <c r="K29" i="1"/>
  <c r="K34" i="1" s="1"/>
  <c r="K110" i="1" s="1"/>
  <c r="L27" i="1"/>
  <c r="M27" i="1"/>
  <c r="N27" i="1"/>
  <c r="O27" i="1"/>
  <c r="J27" i="1"/>
  <c r="K25" i="1"/>
  <c r="L25" i="1"/>
  <c r="M25" i="1"/>
  <c r="N25" i="1"/>
  <c r="O25" i="1"/>
  <c r="J25" i="1"/>
  <c r="K26" i="1"/>
  <c r="L26" i="1"/>
  <c r="M26" i="1"/>
  <c r="N26" i="1"/>
  <c r="O26" i="1"/>
  <c r="J26" i="1"/>
  <c r="P24" i="1"/>
  <c r="K23" i="1"/>
  <c r="L23" i="1"/>
  <c r="M23" i="1"/>
  <c r="N23" i="1"/>
  <c r="O23" i="1"/>
  <c r="J23" i="1"/>
  <c r="K22" i="1"/>
  <c r="K21" i="1"/>
  <c r="L21" i="1"/>
  <c r="M21" i="1"/>
  <c r="N21" i="1"/>
  <c r="O21" i="1"/>
  <c r="J21" i="1"/>
  <c r="K20" i="1"/>
  <c r="K19" i="1"/>
  <c r="K18" i="1"/>
  <c r="L18" i="1"/>
  <c r="M18" i="1"/>
  <c r="N18" i="1"/>
  <c r="O18" i="1"/>
  <c r="J18" i="1"/>
  <c r="K17" i="1"/>
  <c r="K16" i="1"/>
  <c r="L16" i="1"/>
  <c r="M16" i="1"/>
  <c r="N16" i="1"/>
  <c r="O16" i="1"/>
  <c r="J16" i="1"/>
  <c r="J24" i="1" s="1"/>
  <c r="K15" i="1"/>
  <c r="K27" i="1" s="1"/>
  <c r="K14" i="1"/>
  <c r="L14" i="1"/>
  <c r="M14" i="1"/>
  <c r="M24" i="1" s="1"/>
  <c r="N14" i="1"/>
  <c r="O14" i="1"/>
  <c r="J14" i="1"/>
  <c r="K13" i="1"/>
  <c r="K8" i="1"/>
  <c r="K11" i="1"/>
  <c r="L11" i="1"/>
  <c r="M11" i="1"/>
  <c r="N11" i="1"/>
  <c r="O11" i="1"/>
  <c r="J11" i="1"/>
  <c r="L8" i="1"/>
  <c r="M8" i="1"/>
  <c r="N8" i="1"/>
  <c r="O8" i="1"/>
  <c r="J8" i="1"/>
  <c r="K7" i="1"/>
  <c r="L7" i="1"/>
  <c r="M7" i="1"/>
  <c r="N7" i="1"/>
  <c r="O7" i="1"/>
  <c r="J7" i="1"/>
  <c r="K6" i="1"/>
  <c r="K107" i="1" l="1"/>
  <c r="K100" i="1"/>
  <c r="K97" i="1" s="1"/>
  <c r="M111" i="1"/>
  <c r="K111" i="1"/>
  <c r="K43" i="1"/>
  <c r="K40" i="1" s="1"/>
  <c r="M33" i="1"/>
  <c r="K32" i="1"/>
  <c r="N33" i="1"/>
  <c r="L33" i="1"/>
  <c r="O24" i="1"/>
  <c r="O109" i="1" s="1"/>
  <c r="N24" i="1"/>
  <c r="L24" i="1"/>
  <c r="K24" i="1"/>
  <c r="K33" i="1"/>
  <c r="K30" i="1"/>
  <c r="P26" i="1"/>
  <c r="K52" i="1"/>
  <c r="L52" i="1"/>
  <c r="M52" i="1"/>
  <c r="N52" i="1"/>
  <c r="O52" i="1"/>
  <c r="O53" i="1" s="1"/>
  <c r="P52" i="1"/>
  <c r="J52" i="1"/>
  <c r="K55" i="1"/>
  <c r="L55" i="1"/>
  <c r="M55" i="1"/>
  <c r="N55" i="1"/>
  <c r="N111" i="1" s="1"/>
  <c r="O55" i="1"/>
  <c r="J55" i="1"/>
  <c r="J111" i="1" s="1"/>
  <c r="L46" i="1" l="1"/>
  <c r="L53" i="1" s="1"/>
  <c r="L109" i="1" s="1"/>
  <c r="L56" i="1" l="1"/>
  <c r="L112" i="1" s="1"/>
  <c r="M56" i="1"/>
  <c r="M112" i="1" s="1"/>
  <c r="N56" i="1"/>
  <c r="N112" i="1" s="1"/>
  <c r="O56" i="1"/>
  <c r="O112" i="1" s="1"/>
  <c r="J56" i="1"/>
  <c r="J112" i="1" s="1"/>
  <c r="K49" i="1" l="1"/>
  <c r="K47" i="1" l="1"/>
  <c r="K56" i="1" s="1"/>
  <c r="K112" i="1" s="1"/>
  <c r="K109" i="1" s="1"/>
  <c r="L42" i="1" l="1"/>
  <c r="L111" i="1" s="1"/>
  <c r="O42" i="1"/>
  <c r="O111" i="1" s="1"/>
  <c r="N50" i="1" l="1"/>
  <c r="M50" i="1"/>
  <c r="K50" i="1"/>
  <c r="J50" i="1"/>
  <c r="N48" i="1" l="1"/>
  <c r="M48" i="1"/>
  <c r="K48" i="1"/>
  <c r="J48" i="1"/>
  <c r="N46" i="1"/>
  <c r="M46" i="1"/>
  <c r="K46" i="1"/>
  <c r="J46" i="1"/>
  <c r="M53" i="1" l="1"/>
  <c r="M109" i="1" s="1"/>
  <c r="N53" i="1"/>
  <c r="N109" i="1" s="1"/>
  <c r="J53" i="1"/>
  <c r="J109" i="1" s="1"/>
  <c r="K53" i="1"/>
</calcChain>
</file>

<file path=xl/sharedStrings.xml><?xml version="1.0" encoding="utf-8"?>
<sst xmlns="http://schemas.openxmlformats.org/spreadsheetml/2006/main" count="305" uniqueCount="115">
  <si>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</si>
  <si>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</si>
  <si>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</si>
  <si>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</si>
  <si>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</si>
  <si>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</si>
  <si>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</si>
  <si>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</si>
  <si>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</si>
  <si>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</si>
  <si>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</si>
  <si>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</si>
  <si>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</si>
  <si>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</si>
  <si>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</si>
  <si>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</si>
  <si>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</si>
  <si>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</si>
  <si>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февраль</t>
  </si>
  <si>
    <t>Всего 1 закупка</t>
  </si>
  <si>
    <t>-</t>
  </si>
  <si>
    <t>эл. аукцион</t>
  </si>
  <si>
    <t>1 закупка в рамках гос.программы</t>
  </si>
  <si>
    <t>1 закупка, относящаяся к категории "Прочие"</t>
  </si>
  <si>
    <t>январь</t>
  </si>
  <si>
    <t>декабрь</t>
  </si>
  <si>
    <t>ноябрь</t>
  </si>
  <si>
    <t>май</t>
  </si>
  <si>
    <t>Бумага для офисной техники</t>
  </si>
  <si>
    <t>Услуги по заправке и восстановлению картриджей</t>
  </si>
  <si>
    <t>95.11</t>
  </si>
  <si>
    <t>март</t>
  </si>
  <si>
    <t>апрель</t>
  </si>
  <si>
    <t>0 закупок в рамках нац.проектов</t>
  </si>
  <si>
    <t>0 закупок в рамках гос.программы</t>
  </si>
  <si>
    <t>Всего 2 закупки</t>
  </si>
  <si>
    <t>43.99.90.190</t>
  </si>
  <si>
    <t>Канцелярские принадлежности</t>
  </si>
  <si>
    <t>17.23.13.193, 17.23.13.196, 17.23.13.199, 22.29.25.000, 20.59.59.900</t>
  </si>
  <si>
    <t>38.11.29.000</t>
  </si>
  <si>
    <t>81.30</t>
  </si>
  <si>
    <t>95.11.10.130</t>
  </si>
  <si>
    <t>областной
бюджет, руб.</t>
  </si>
  <si>
    <t>местный
бюджет, руб.</t>
  </si>
  <si>
    <t>Итого 1 закупка для 1 заказчика, в т.ч.</t>
  </si>
  <si>
    <t>2 закупки, относящиеся к категории "Прочие"</t>
  </si>
  <si>
    <t>Итого 2 закупки для 2 заказчиков, в т.ч.</t>
  </si>
  <si>
    <t>Итого 2 закупки  для 2 заказчиков, в т.ч.</t>
  </si>
  <si>
    <t>ИТОГО 2026</t>
  </si>
  <si>
    <t>Поставка автомобильного топлива</t>
  </si>
  <si>
    <t>263482103524048210100100010001920244</t>
  </si>
  <si>
    <t>19.20.21.100                        19.20.21.300</t>
  </si>
  <si>
    <t>Муниципальное казенное учреждение "Административная хозяйственная служба администрации Елецкого муниципального округа"</t>
  </si>
  <si>
    <t>Обустройство детской игровой площадки по ул. Дальняя в д. Урывки</t>
  </si>
  <si>
    <t>Обустройство  сквера «Памяти павших и живых участников боевых действий в локальных и антитеррористических операциях» в д. Хмелинец (3 этап)</t>
  </si>
  <si>
    <t>Пищулинский территориальный отдел Елецкого муниципального округа Липецкой области Российской Федерации</t>
  </si>
  <si>
    <t>Наградная продукция (кубки, медали)</t>
  </si>
  <si>
    <t>32.13.10.120</t>
  </si>
  <si>
    <t>Администрация Елецкого муниципального округа</t>
  </si>
  <si>
    <t>17.12.14.129, 20.59.11.130</t>
  </si>
  <si>
    <t>Услуги по ликвидации мест несанкционированного размещения отходов</t>
  </si>
  <si>
    <t>263480705687348070100100010001712244</t>
  </si>
  <si>
    <t>Муниципальное казенное  учреждение  "Центр компетенции в сфере бухгалтерского учета и закупок" Елецкого муниципального округа</t>
  </si>
  <si>
    <t>Муниципальное казенное  учреждение  "Центр компетенции в сфере бухгалтерского учета и закупок" Елецкого муниципального округа"</t>
  </si>
  <si>
    <t>263480705687348070100100070009511244</t>
  </si>
  <si>
    <t>Обустройство сквера Казачьей славы
с. Казаки</t>
  </si>
  <si>
    <t>42.99.12.124</t>
  </si>
  <si>
    <t xml:space="preserve">
Скульптура казака на коне </t>
  </si>
  <si>
    <t>23.69.19.000</t>
  </si>
  <si>
    <t>0 закупок, относящиеся к категории "Прочие"</t>
  </si>
  <si>
    <t>263480700880948070100100050009511244</t>
  </si>
  <si>
    <t>263480700880948070100100060009511244</t>
  </si>
  <si>
    <t>263480700761148070100100030009511244</t>
  </si>
  <si>
    <t xml:space="preserve">Волчанский территориальный отдел Елецкого муниципального округа Липецкой области Российской Федерации </t>
  </si>
  <si>
    <t>Районное муниципальное бюджетное учреждение культуры « Централизованная библиотечная система" Елецкого муниципального округа</t>
  </si>
  <si>
    <t>43.99</t>
  </si>
  <si>
    <t>11 закупок, относящиеся к категории "Прочие"</t>
  </si>
  <si>
    <t xml:space="preserve"> Малобоевский территориальный отдел Елецкого муниципального округа Липецкой области</t>
  </si>
  <si>
    <t xml:space="preserve">Казацкий территориальный отдел Елецкого муниципального округа Липецкой области Российской Федерации </t>
  </si>
  <si>
    <t>Обустройство парка у набережной в с, Лавы Елецкого района (1 этап)</t>
  </si>
  <si>
    <t>Итого 6 закупок для 5 заказчиков в т.ч.</t>
  </si>
  <si>
    <t>название месяца</t>
  </si>
  <si>
    <t xml:space="preserve">Федоровский территориальный отдел Елецкого округа Липецкой области </t>
  </si>
  <si>
    <t>Всего  1 закупка</t>
  </si>
  <si>
    <t>Итого 4 закупки для 4 заказчиков, в т.ч.</t>
  </si>
  <si>
    <t>Итого 17 закупок для  16 заказчиков, в т.ч.</t>
  </si>
  <si>
    <r>
      <t xml:space="preserve">График централизованного определения поставщика (подрядчика, исполнителя) закупок товаров (работ, услуг) на 2026 год,
осуществляемого МКУ "Центр компетенции в сфере бухгалтерского учета и закупок" Елецкого муниципального округа
по состоянию на 01.01.2026 года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</si>
  <si>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 xml:space="preserve">Согласовано:
Директор МКУ "Центр компетенции в сфере бухгалтерского учета и закупок" Елецкого муниципального округа 
Е.А. Тюкова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</si>
  <si>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ИЮНЬ</t>
  </si>
  <si>
    <t>ИЮЛЬ</t>
  </si>
  <si>
    <t>АВГУСТ</t>
  </si>
  <si>
    <t>СЕНТЯБРЬ</t>
  </si>
  <si>
    <t>НОЯБРЬ</t>
  </si>
  <si>
    <t>ОКТЯБРЬ</t>
  </si>
  <si>
    <t>Национальный проект "Инфраструктура для жизни"</t>
  </si>
  <si>
    <t>Федеральный проект "Формирование комфортной городской среды"</t>
  </si>
  <si>
    <t>1 закупка в рамках нац.проектов</t>
  </si>
  <si>
    <t>4 закупки, относящиеся к категории "Прочие"</t>
  </si>
  <si>
    <t xml:space="preserve"> Государственная программа  "Комплексное развитие сельских территорий Липецкой области"</t>
  </si>
  <si>
    <t>2 закупки в рамках гос.программ</t>
  </si>
  <si>
    <t>Государственная программа  "Развитие физической культуры и спорта Липецкой области"</t>
  </si>
  <si>
    <t>Государственная программа "Обеспечение населения качественными коммунальными услугами и формирование современной городской среды"</t>
  </si>
  <si>
    <t>ЯНВАРЬ</t>
  </si>
  <si>
    <t>ФЕВРАЛЬ</t>
  </si>
  <si>
    <t>МАРТ</t>
  </si>
  <si>
    <t>АПРЕЛЬ</t>
  </si>
  <si>
    <t>МАЙ</t>
  </si>
  <si>
    <t>ДЕКАБРЬ</t>
  </si>
  <si>
    <t>2 закупок в рамках нац.проектов</t>
  </si>
  <si>
    <t>4 закупки в рамках гос.программ</t>
  </si>
  <si>
    <t>Обустройство площади в с. Малая Боевка (3 этап)</t>
  </si>
  <si>
    <t>Лавский территориальный отдел Елецкого муниципального округа Липецкой области Российской Федерации</t>
  </si>
  <si>
    <t>Всего 1 закупкаa</t>
  </si>
  <si>
    <t>Устройство бесшовного резинового покрытия на спортплощадке в парке "40-летия Победы" по ул. Школьная с.Каменское</t>
  </si>
  <si>
    <t>Муниципальное бюджетное учреждение культуры  "Центр культуры и туризма "Елецкого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</si>
</sst>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4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9" tint="-0.499984740745262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166" fontId="14" fillId="2" borderId="11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2" borderId="11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/>
    <xf numFmtId="166" fontId="14" fillId="2" borderId="11" xfId="0" applyNumberFormat="1" applyFont="1" applyFill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0" xfId="0" applyFont="1"/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0" fontId="21" fillId="0" borderId="0" xfId="0" applyFont="1"/>
    <xf numFmtId="4" fontId="18" fillId="5" borderId="4" xfId="0" applyNumberFormat="1" applyFont="1" applyFill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165" fontId="18" fillId="5" borderId="2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4" fontId="18" fillId="5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165" fontId="16" fillId="0" borderId="2" xfId="0" applyNumberFormat="1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/>
    </xf>
    <xf numFmtId="49" fontId="18" fillId="5" borderId="4" xfId="0" applyNumberFormat="1" applyFont="1" applyFill="1" applyBorder="1" applyAlignment="1">
      <alignment horizontal="center" vertical="center" wrapText="1"/>
    </xf>
    <xf numFmtId="166" fontId="16" fillId="0" borderId="15" xfId="0" applyNumberFormat="1" applyFont="1" applyFill="1" applyBorder="1" applyAlignment="1">
      <alignment horizontal="center" vertical="center" wrapText="1"/>
    </xf>
    <xf numFmtId="4" fontId="16" fillId="0" borderId="15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4" fontId="16" fillId="0" borderId="9" xfId="0" applyNumberFormat="1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4" fontId="22" fillId="5" borderId="11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166" fontId="14" fillId="2" borderId="21" xfId="0" applyNumberFormat="1" applyFont="1" applyFill="1" applyBorder="1" applyAlignment="1">
      <alignment horizontal="left" vertical="center" wrapText="1"/>
    </xf>
    <xf numFmtId="166" fontId="14" fillId="2" borderId="22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Alignment="1">
      <alignment horizontal="left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2" fillId="7" borderId="0" xfId="0" applyFont="1" applyFill="1"/>
    <xf numFmtId="0" fontId="23" fillId="6" borderId="2" xfId="0" applyFont="1" applyFill="1" applyBorder="1" applyAlignment="1">
      <alignment horizontal="center" vertical="center" wrapText="1"/>
    </xf>
    <xf numFmtId="49" fontId="23" fillId="6" borderId="2" xfId="0" applyNumberFormat="1" applyFont="1" applyFill="1" applyBorder="1" applyAlignment="1">
      <alignment horizontal="center" vertical="center" wrapText="1"/>
    </xf>
    <xf numFmtId="4" fontId="23" fillId="6" borderId="2" xfId="0" applyNumberFormat="1" applyFont="1" applyFill="1" applyBorder="1" applyAlignment="1">
      <alignment horizontal="center" vertical="center" wrapText="1"/>
    </xf>
    <xf numFmtId="165" fontId="23" fillId="6" borderId="2" xfId="0" applyNumberFormat="1" applyFont="1" applyFill="1" applyBorder="1" applyAlignment="1">
      <alignment horizontal="center" vertical="center" wrapText="1"/>
    </xf>
    <xf numFmtId="4" fontId="23" fillId="6" borderId="4" xfId="0" applyNumberFormat="1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43"/>
  <sheetViews>
    <sheetView tabSelected="1" zoomScale="50" zoomScaleNormal="50" zoomScaleSheetLayoutView="50" workbookViewId="0">
      <selection activeCell="M1" sqref="M1:P1"/>
    </sheetView>
  </sheetViews>
  <sheetFormatPr defaultColWidth="9.140625" defaultRowHeight="15" x14ac:dyDescent="0.25"/>
  <cols>
    <col min="1" max="1" width="9.140625" style="27"/>
    <col min="2" max="2" width="50.140625" style="5" customWidth="1"/>
    <col min="3" max="3" width="21" style="5" customWidth="1"/>
    <col min="4" max="4" width="66.140625" style="27" customWidth="1"/>
    <col min="5" max="6" width="34.5703125" style="27" customWidth="1"/>
    <col min="7" max="7" width="44.7109375" style="2" customWidth="1"/>
    <col min="8" max="8" width="55.42578125" style="3" customWidth="1"/>
    <col min="9" max="9" width="39.85546875" style="27" customWidth="1"/>
    <col min="10" max="15" width="33.28515625" style="4" customWidth="1"/>
    <col min="16" max="16" width="32.7109375" style="4" hidden="1" customWidth="1"/>
    <col min="17" max="17" width="30.28515625" style="4" customWidth="1"/>
    <col min="18" max="16384" width="9.140625" style="1"/>
  </cols>
  <sheetData>
    <row r="1" spans="1:17" ht="107.25" customHeight="1" x14ac:dyDescent="0.35">
      <c r="M1" s="77" t="s">
        <v>87</v>
      </c>
      <c r="N1" s="77"/>
      <c r="O1" s="77"/>
      <c r="P1" s="77"/>
      <c r="Q1" s="33"/>
    </row>
    <row r="2" spans="1:17" ht="141" customHeight="1" thickBot="1" x14ac:dyDescent="0.3">
      <c r="A2" s="80" t="s">
        <v>86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ht="67.900000000000006" customHeight="1" x14ac:dyDescent="0.25">
      <c r="A3" s="86" t="s">
        <v>0</v>
      </c>
      <c r="B3" s="88" t="s">
        <v>1</v>
      </c>
      <c r="C3" s="88" t="s">
        <v>9</v>
      </c>
      <c r="D3" s="88" t="s">
        <v>16</v>
      </c>
      <c r="E3" s="88" t="s">
        <v>2</v>
      </c>
      <c r="F3" s="88" t="s">
        <v>6</v>
      </c>
      <c r="G3" s="88" t="s">
        <v>7</v>
      </c>
      <c r="H3" s="93" t="s">
        <v>3</v>
      </c>
      <c r="I3" s="88" t="s">
        <v>4</v>
      </c>
      <c r="J3" s="81" t="s">
        <v>5</v>
      </c>
      <c r="K3" s="83" t="s">
        <v>15</v>
      </c>
      <c r="L3" s="84"/>
      <c r="M3" s="84"/>
      <c r="N3" s="84"/>
      <c r="O3" s="85"/>
      <c r="P3" s="81" t="s">
        <v>8</v>
      </c>
      <c r="Q3" s="78" t="s">
        <v>17</v>
      </c>
    </row>
    <row r="4" spans="1:17" ht="139.15" customHeight="1" thickBot="1" x14ac:dyDescent="0.3">
      <c r="A4" s="87"/>
      <c r="B4" s="89"/>
      <c r="C4" s="89"/>
      <c r="D4" s="89"/>
      <c r="E4" s="89"/>
      <c r="F4" s="89"/>
      <c r="G4" s="89"/>
      <c r="H4" s="94"/>
      <c r="I4" s="89"/>
      <c r="J4" s="82"/>
      <c r="K4" s="28" t="s">
        <v>12</v>
      </c>
      <c r="L4" s="28" t="s">
        <v>13</v>
      </c>
      <c r="M4" s="28" t="s">
        <v>42</v>
      </c>
      <c r="N4" s="28" t="s">
        <v>43</v>
      </c>
      <c r="O4" s="28" t="s">
        <v>14</v>
      </c>
      <c r="P4" s="82"/>
      <c r="Q4" s="79"/>
    </row>
    <row r="5" spans="1:17" s="98" customFormat="1" ht="60" customHeight="1" thickBot="1" x14ac:dyDescent="0.3">
      <c r="A5" s="69" t="s">
        <v>102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1"/>
    </row>
    <row r="6" spans="1:17" s="21" customFormat="1" ht="100.5" customHeight="1" thickBot="1" x14ac:dyDescent="0.3">
      <c r="A6" s="44">
        <v>1</v>
      </c>
      <c r="B6" s="45" t="s">
        <v>74</v>
      </c>
      <c r="C6" s="45">
        <v>4807001673</v>
      </c>
      <c r="D6" s="32" t="s">
        <v>29</v>
      </c>
      <c r="E6" s="32" t="s">
        <v>20</v>
      </c>
      <c r="F6" s="32" t="s">
        <v>20</v>
      </c>
      <c r="G6" s="32" t="s">
        <v>20</v>
      </c>
      <c r="H6" s="51" t="s">
        <v>70</v>
      </c>
      <c r="I6" s="32" t="s">
        <v>41</v>
      </c>
      <c r="J6" s="46">
        <v>60000</v>
      </c>
      <c r="K6" s="46">
        <f>SUM(L6:O6)</f>
        <v>60000</v>
      </c>
      <c r="L6" s="46">
        <v>0</v>
      </c>
      <c r="M6" s="46">
        <v>0</v>
      </c>
      <c r="N6" s="46">
        <v>60000</v>
      </c>
      <c r="O6" s="46">
        <v>0</v>
      </c>
      <c r="P6" s="42" t="s">
        <v>24</v>
      </c>
      <c r="Q6" s="41" t="s">
        <v>21</v>
      </c>
    </row>
    <row r="7" spans="1:17" s="24" customFormat="1" ht="32.25" customHeight="1" thickBot="1" x14ac:dyDescent="0.35">
      <c r="A7" s="75" t="s">
        <v>19</v>
      </c>
      <c r="B7" s="76"/>
      <c r="C7" s="30"/>
      <c r="D7" s="30"/>
      <c r="E7" s="23"/>
      <c r="F7" s="23"/>
      <c r="G7" s="23"/>
      <c r="H7" s="23"/>
      <c r="I7" s="23"/>
      <c r="J7" s="25">
        <f>SUM(J6)</f>
        <v>60000</v>
      </c>
      <c r="K7" s="25">
        <f t="shared" ref="K7:O8" si="0">SUM(K6)</f>
        <v>60000</v>
      </c>
      <c r="L7" s="25">
        <f t="shared" si="0"/>
        <v>0</v>
      </c>
      <c r="M7" s="25">
        <f t="shared" si="0"/>
        <v>0</v>
      </c>
      <c r="N7" s="25">
        <f t="shared" si="0"/>
        <v>60000</v>
      </c>
      <c r="O7" s="25">
        <f t="shared" si="0"/>
        <v>0</v>
      </c>
      <c r="P7" s="29"/>
      <c r="Q7" s="26"/>
    </row>
    <row r="8" spans="1:17" s="21" customFormat="1" ht="47.25" customHeight="1" x14ac:dyDescent="0.25">
      <c r="A8" s="67" t="s">
        <v>44</v>
      </c>
      <c r="B8" s="68"/>
      <c r="C8" s="68"/>
      <c r="D8" s="68"/>
      <c r="E8" s="34"/>
      <c r="F8" s="34"/>
      <c r="G8" s="34"/>
      <c r="H8" s="35"/>
      <c r="I8" s="35"/>
      <c r="J8" s="36">
        <f>SUM(J7)</f>
        <v>60000</v>
      </c>
      <c r="K8" s="36">
        <f>K9+K10+K11</f>
        <v>60000</v>
      </c>
      <c r="L8" s="36">
        <f t="shared" si="0"/>
        <v>0</v>
      </c>
      <c r="M8" s="36">
        <f t="shared" si="0"/>
        <v>0</v>
      </c>
      <c r="N8" s="36">
        <f t="shared" si="0"/>
        <v>60000</v>
      </c>
      <c r="O8" s="36">
        <f t="shared" si="0"/>
        <v>0</v>
      </c>
      <c r="P8" s="37"/>
      <c r="Q8" s="38"/>
    </row>
    <row r="9" spans="1:17" s="21" customFormat="1" ht="47.25" customHeight="1" x14ac:dyDescent="0.25">
      <c r="A9" s="7" t="s">
        <v>33</v>
      </c>
      <c r="B9" s="8"/>
      <c r="C9" s="11"/>
      <c r="D9" s="8"/>
      <c r="E9" s="8"/>
      <c r="F9" s="8"/>
      <c r="G9" s="8"/>
      <c r="H9" s="8"/>
      <c r="I9" s="8"/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5"/>
      <c r="Q9" s="17"/>
    </row>
    <row r="10" spans="1:17" s="21" customFormat="1" ht="47.25" customHeight="1" x14ac:dyDescent="0.25">
      <c r="A10" s="9" t="s">
        <v>34</v>
      </c>
      <c r="B10" s="10"/>
      <c r="C10" s="13"/>
      <c r="D10" s="10"/>
      <c r="E10" s="10"/>
      <c r="F10" s="10"/>
      <c r="G10" s="10"/>
      <c r="H10" s="10"/>
      <c r="I10" s="10"/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6"/>
      <c r="Q10" s="18"/>
    </row>
    <row r="11" spans="1:17" s="21" customFormat="1" ht="47.25" customHeight="1" thickBot="1" x14ac:dyDescent="0.3">
      <c r="A11" s="95" t="s">
        <v>23</v>
      </c>
      <c r="B11" s="96"/>
      <c r="C11" s="96"/>
      <c r="D11" s="96"/>
      <c r="E11" s="96"/>
      <c r="F11" s="96"/>
      <c r="G11" s="96"/>
      <c r="H11" s="96"/>
      <c r="I11" s="96"/>
      <c r="J11" s="97">
        <f>SUM(J6)</f>
        <v>60000</v>
      </c>
      <c r="K11" s="97">
        <f t="shared" ref="K11:O11" si="1">SUM(K6)</f>
        <v>60000</v>
      </c>
      <c r="L11" s="97">
        <f t="shared" si="1"/>
        <v>0</v>
      </c>
      <c r="M11" s="97">
        <f t="shared" si="1"/>
        <v>0</v>
      </c>
      <c r="N11" s="97">
        <f t="shared" si="1"/>
        <v>60000</v>
      </c>
      <c r="O11" s="97">
        <f t="shared" si="1"/>
        <v>0</v>
      </c>
      <c r="P11" s="19"/>
      <c r="Q11" s="20"/>
    </row>
    <row r="12" spans="1:17" s="98" customFormat="1" ht="60" customHeight="1" thickBot="1" x14ac:dyDescent="0.3">
      <c r="A12" s="69" t="s">
        <v>103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1"/>
    </row>
    <row r="13" spans="1:17" s="21" customFormat="1" ht="100.5" customHeight="1" thickBot="1" x14ac:dyDescent="0.3">
      <c r="A13" s="44">
        <v>1</v>
      </c>
      <c r="B13" s="45" t="s">
        <v>58</v>
      </c>
      <c r="C13" s="45">
        <v>4807001289</v>
      </c>
      <c r="D13" s="32" t="s">
        <v>28</v>
      </c>
      <c r="E13" s="32" t="s">
        <v>20</v>
      </c>
      <c r="F13" s="32" t="s">
        <v>20</v>
      </c>
      <c r="G13" s="32" t="s">
        <v>20</v>
      </c>
      <c r="H13" s="51"/>
      <c r="I13" s="32" t="s">
        <v>59</v>
      </c>
      <c r="J13" s="46">
        <v>431000</v>
      </c>
      <c r="K13" s="46">
        <f>SUM(L13:O13)</f>
        <v>431000</v>
      </c>
      <c r="L13" s="46">
        <v>0</v>
      </c>
      <c r="M13" s="46">
        <v>71000</v>
      </c>
      <c r="N13" s="46">
        <v>360000</v>
      </c>
      <c r="O13" s="46">
        <v>0</v>
      </c>
      <c r="P13" s="42" t="s">
        <v>18</v>
      </c>
      <c r="Q13" s="41" t="s">
        <v>21</v>
      </c>
    </row>
    <row r="14" spans="1:17" s="24" customFormat="1" ht="32.25" customHeight="1" thickBot="1" x14ac:dyDescent="0.35">
      <c r="A14" s="75" t="s">
        <v>19</v>
      </c>
      <c r="B14" s="76"/>
      <c r="C14" s="30"/>
      <c r="D14" s="30"/>
      <c r="E14" s="23"/>
      <c r="F14" s="23"/>
      <c r="G14" s="23"/>
      <c r="H14" s="23"/>
      <c r="I14" s="23"/>
      <c r="J14" s="25">
        <f>SUM(J13:J13)</f>
        <v>431000</v>
      </c>
      <c r="K14" s="25">
        <f t="shared" ref="K14:O14" si="2">SUM(K13:K13)</f>
        <v>431000</v>
      </c>
      <c r="L14" s="25">
        <f t="shared" si="2"/>
        <v>0</v>
      </c>
      <c r="M14" s="25">
        <f t="shared" si="2"/>
        <v>71000</v>
      </c>
      <c r="N14" s="25">
        <f t="shared" si="2"/>
        <v>360000</v>
      </c>
      <c r="O14" s="25">
        <f t="shared" si="2"/>
        <v>0</v>
      </c>
      <c r="P14" s="29"/>
      <c r="Q14" s="26"/>
    </row>
    <row r="15" spans="1:17" s="21" customFormat="1" ht="100.5" customHeight="1" thickBot="1" x14ac:dyDescent="0.3">
      <c r="A15" s="44">
        <v>1</v>
      </c>
      <c r="B15" s="45" t="s">
        <v>52</v>
      </c>
      <c r="C15" s="45">
        <v>4821035240</v>
      </c>
      <c r="D15" s="32" t="s">
        <v>49</v>
      </c>
      <c r="E15" s="32" t="s">
        <v>20</v>
      </c>
      <c r="F15" s="32" t="s">
        <v>20</v>
      </c>
      <c r="G15" s="32" t="s">
        <v>20</v>
      </c>
      <c r="H15" s="51" t="s">
        <v>50</v>
      </c>
      <c r="I15" s="32" t="s">
        <v>51</v>
      </c>
      <c r="J15" s="46">
        <v>4000000</v>
      </c>
      <c r="K15" s="46">
        <f>SUM(L15:O15)</f>
        <v>4000000</v>
      </c>
      <c r="L15" s="46">
        <v>0</v>
      </c>
      <c r="M15" s="46">
        <v>0</v>
      </c>
      <c r="N15" s="46">
        <v>4000000</v>
      </c>
      <c r="O15" s="46">
        <v>0</v>
      </c>
      <c r="P15" s="42" t="s">
        <v>18</v>
      </c>
      <c r="Q15" s="41" t="s">
        <v>21</v>
      </c>
    </row>
    <row r="16" spans="1:17" s="24" customFormat="1" ht="32.25" customHeight="1" thickBot="1" x14ac:dyDescent="0.35">
      <c r="A16" s="75" t="s">
        <v>19</v>
      </c>
      <c r="B16" s="76"/>
      <c r="C16" s="30"/>
      <c r="D16" s="30"/>
      <c r="E16" s="23"/>
      <c r="F16" s="23"/>
      <c r="G16" s="23"/>
      <c r="H16" s="23"/>
      <c r="I16" s="23"/>
      <c r="J16" s="25">
        <f>SUM(J15)</f>
        <v>4000000</v>
      </c>
      <c r="K16" s="25">
        <f t="shared" ref="K16:O16" si="3">SUM(K15)</f>
        <v>4000000</v>
      </c>
      <c r="L16" s="25">
        <f t="shared" si="3"/>
        <v>0</v>
      </c>
      <c r="M16" s="25">
        <f t="shared" si="3"/>
        <v>0</v>
      </c>
      <c r="N16" s="25">
        <f t="shared" si="3"/>
        <v>4000000</v>
      </c>
      <c r="O16" s="25">
        <f t="shared" si="3"/>
        <v>0</v>
      </c>
      <c r="P16" s="29"/>
      <c r="Q16" s="26"/>
    </row>
    <row r="17" spans="1:17" s="24" customFormat="1" ht="100.5" customHeight="1" thickBot="1" x14ac:dyDescent="0.35">
      <c r="A17" s="62">
        <v>1</v>
      </c>
      <c r="B17" s="63" t="s">
        <v>77</v>
      </c>
      <c r="C17" s="63">
        <v>4807001867</v>
      </c>
      <c r="D17" s="99" t="s">
        <v>110</v>
      </c>
      <c r="E17" s="99" t="s">
        <v>94</v>
      </c>
      <c r="F17" s="99" t="s">
        <v>95</v>
      </c>
      <c r="G17" s="99" t="s">
        <v>20</v>
      </c>
      <c r="H17" s="100" t="s">
        <v>20</v>
      </c>
      <c r="I17" s="99" t="s">
        <v>75</v>
      </c>
      <c r="J17" s="101">
        <v>3010204.08</v>
      </c>
      <c r="K17" s="101">
        <f>SUM(L17:O17)</f>
        <v>3010204.08</v>
      </c>
      <c r="L17" s="101">
        <v>0</v>
      </c>
      <c r="M17" s="101">
        <v>2950000</v>
      </c>
      <c r="N17" s="101">
        <v>60204.08</v>
      </c>
      <c r="O17" s="101">
        <v>0</v>
      </c>
      <c r="P17" s="102" t="s">
        <v>24</v>
      </c>
      <c r="Q17" s="103" t="s">
        <v>21</v>
      </c>
    </row>
    <row r="18" spans="1:17" s="24" customFormat="1" ht="32.25" customHeight="1" thickBot="1" x14ac:dyDescent="0.35">
      <c r="A18" s="75" t="s">
        <v>19</v>
      </c>
      <c r="B18" s="76"/>
      <c r="C18" s="30"/>
      <c r="D18" s="30"/>
      <c r="E18" s="23"/>
      <c r="F18" s="23"/>
      <c r="G18" s="23"/>
      <c r="H18" s="23"/>
      <c r="I18" s="23"/>
      <c r="J18" s="25">
        <f>SUM(J17)</f>
        <v>3010204.08</v>
      </c>
      <c r="K18" s="25">
        <f t="shared" ref="K18:O18" si="4">SUM(K17)</f>
        <v>3010204.08</v>
      </c>
      <c r="L18" s="25">
        <f t="shared" si="4"/>
        <v>0</v>
      </c>
      <c r="M18" s="25">
        <f t="shared" si="4"/>
        <v>2950000</v>
      </c>
      <c r="N18" s="25">
        <f t="shared" si="4"/>
        <v>60204.08</v>
      </c>
      <c r="O18" s="25">
        <f t="shared" si="4"/>
        <v>0</v>
      </c>
      <c r="P18" s="29"/>
      <c r="Q18" s="26"/>
    </row>
    <row r="19" spans="1:17" s="39" customFormat="1" ht="99.75" customHeight="1" thickBot="1" x14ac:dyDescent="0.3">
      <c r="A19" s="53">
        <v>1</v>
      </c>
      <c r="B19" s="90" t="s">
        <v>78</v>
      </c>
      <c r="C19" s="90">
        <v>4807001666</v>
      </c>
      <c r="D19" s="59" t="s">
        <v>65</v>
      </c>
      <c r="E19" s="59" t="s">
        <v>20</v>
      </c>
      <c r="F19" s="59" t="s">
        <v>20</v>
      </c>
      <c r="G19" s="59" t="s">
        <v>20</v>
      </c>
      <c r="H19" s="60" t="s">
        <v>20</v>
      </c>
      <c r="I19" s="59" t="s">
        <v>66</v>
      </c>
      <c r="J19" s="61">
        <v>2700000</v>
      </c>
      <c r="K19" s="61">
        <f>SUM(L19:O19)</f>
        <v>2700000</v>
      </c>
      <c r="L19" s="61">
        <v>0</v>
      </c>
      <c r="M19" s="61">
        <v>0</v>
      </c>
      <c r="N19" s="61">
        <v>2700000</v>
      </c>
      <c r="O19" s="61">
        <v>0</v>
      </c>
      <c r="P19" s="52" t="s">
        <v>18</v>
      </c>
      <c r="Q19" s="47" t="s">
        <v>21</v>
      </c>
    </row>
    <row r="20" spans="1:17" s="24" customFormat="1" ht="111.75" customHeight="1" thickBot="1" x14ac:dyDescent="0.35">
      <c r="A20" s="54">
        <v>2</v>
      </c>
      <c r="B20" s="91"/>
      <c r="C20" s="92"/>
      <c r="D20" s="57" t="s">
        <v>67</v>
      </c>
      <c r="E20" s="57" t="s">
        <v>20</v>
      </c>
      <c r="F20" s="57" t="s">
        <v>20</v>
      </c>
      <c r="G20" s="57" t="s">
        <v>20</v>
      </c>
      <c r="H20" s="57" t="s">
        <v>20</v>
      </c>
      <c r="I20" s="57" t="s">
        <v>68</v>
      </c>
      <c r="J20" s="58">
        <v>3800000</v>
      </c>
      <c r="K20" s="58">
        <f>SUM(L20:O20)</f>
        <v>3800000</v>
      </c>
      <c r="L20" s="58">
        <v>0</v>
      </c>
      <c r="M20" s="58">
        <v>0</v>
      </c>
      <c r="N20" s="58">
        <v>3800000</v>
      </c>
      <c r="O20" s="58">
        <v>0</v>
      </c>
      <c r="P20" s="55"/>
      <c r="Q20" s="47" t="s">
        <v>21</v>
      </c>
    </row>
    <row r="21" spans="1:17" s="24" customFormat="1" ht="32.25" customHeight="1" thickBot="1" x14ac:dyDescent="0.35">
      <c r="A21" s="75" t="s">
        <v>35</v>
      </c>
      <c r="B21" s="76"/>
      <c r="C21" s="30"/>
      <c r="D21" s="30"/>
      <c r="E21" s="23"/>
      <c r="F21" s="23"/>
      <c r="G21" s="23"/>
      <c r="H21" s="23"/>
      <c r="I21" s="23"/>
      <c r="J21" s="25">
        <f>SUM(J19+J20)</f>
        <v>6500000</v>
      </c>
      <c r="K21" s="25">
        <f t="shared" ref="K21:O21" si="5">SUM(K19+K20)</f>
        <v>6500000</v>
      </c>
      <c r="L21" s="25">
        <f t="shared" si="5"/>
        <v>0</v>
      </c>
      <c r="M21" s="25">
        <f t="shared" si="5"/>
        <v>0</v>
      </c>
      <c r="N21" s="25">
        <f t="shared" si="5"/>
        <v>6500000</v>
      </c>
      <c r="O21" s="25">
        <f t="shared" si="5"/>
        <v>0</v>
      </c>
      <c r="P21" s="29"/>
      <c r="Q21" s="26"/>
    </row>
    <row r="22" spans="1:17" s="24" customFormat="1" ht="100.5" customHeight="1" thickBot="1" x14ac:dyDescent="0.35">
      <c r="A22" s="31">
        <v>1</v>
      </c>
      <c r="B22" s="65" t="s">
        <v>111</v>
      </c>
      <c r="C22" s="65">
        <v>4807001698</v>
      </c>
      <c r="D22" s="48" t="s">
        <v>79</v>
      </c>
      <c r="E22" s="48" t="s">
        <v>20</v>
      </c>
      <c r="F22" s="48" t="s">
        <v>20</v>
      </c>
      <c r="G22" s="48" t="s">
        <v>98</v>
      </c>
      <c r="H22" s="49"/>
      <c r="I22" s="48" t="s">
        <v>36</v>
      </c>
      <c r="J22" s="50">
        <v>4269805.54</v>
      </c>
      <c r="K22" s="50">
        <f>SUM(L22:O22)</f>
        <v>4269805.54</v>
      </c>
      <c r="L22" s="50">
        <v>2583872.83</v>
      </c>
      <c r="M22" s="50">
        <v>255547.86</v>
      </c>
      <c r="N22" s="50">
        <v>149443.19</v>
      </c>
      <c r="O22" s="50">
        <v>1280941.6599999999</v>
      </c>
      <c r="P22" s="50" t="s">
        <v>18</v>
      </c>
      <c r="Q22" s="40" t="s">
        <v>21</v>
      </c>
    </row>
    <row r="23" spans="1:17" s="24" customFormat="1" ht="32.25" customHeight="1" thickBot="1" x14ac:dyDescent="0.35">
      <c r="A23" s="75" t="s">
        <v>112</v>
      </c>
      <c r="B23" s="76"/>
      <c r="C23" s="30"/>
      <c r="D23" s="30"/>
      <c r="E23" s="23"/>
      <c r="F23" s="23"/>
      <c r="G23" s="23"/>
      <c r="H23" s="23"/>
      <c r="I23" s="23"/>
      <c r="J23" s="25">
        <f>SUM(J22:J22)</f>
        <v>4269805.54</v>
      </c>
      <c r="K23" s="25">
        <f t="shared" ref="K23:O23" si="6">SUM(K22:K22)</f>
        <v>4269805.54</v>
      </c>
      <c r="L23" s="25">
        <f t="shared" si="6"/>
        <v>2583872.83</v>
      </c>
      <c r="M23" s="25">
        <f t="shared" si="6"/>
        <v>255547.86</v>
      </c>
      <c r="N23" s="25">
        <f t="shared" si="6"/>
        <v>149443.19</v>
      </c>
      <c r="O23" s="25">
        <f t="shared" si="6"/>
        <v>1280941.6599999999</v>
      </c>
      <c r="P23" s="29"/>
      <c r="Q23" s="26"/>
    </row>
    <row r="24" spans="1:17" s="21" customFormat="1" ht="47.25" customHeight="1" x14ac:dyDescent="0.25">
      <c r="A24" s="67" t="s">
        <v>80</v>
      </c>
      <c r="B24" s="68"/>
      <c r="C24" s="68"/>
      <c r="D24" s="68"/>
      <c r="E24" s="34"/>
      <c r="F24" s="34"/>
      <c r="G24" s="34"/>
      <c r="H24" s="35"/>
      <c r="I24" s="35"/>
      <c r="J24" s="36">
        <f>SUM(J14+J16+J18+J21+J23)</f>
        <v>18211009.620000001</v>
      </c>
      <c r="K24" s="36">
        <f>K25+K26+K27</f>
        <v>18211009.620000001</v>
      </c>
      <c r="L24" s="36">
        <f t="shared" ref="K24:P24" si="7">SUM(L14+L16+L18+L21+L23)</f>
        <v>2583872.83</v>
      </c>
      <c r="M24" s="36">
        <f t="shared" si="7"/>
        <v>3276547.86</v>
      </c>
      <c r="N24" s="36">
        <f t="shared" si="7"/>
        <v>11069647.27</v>
      </c>
      <c r="O24" s="36">
        <f t="shared" si="7"/>
        <v>1280941.6599999999</v>
      </c>
      <c r="P24" s="37">
        <f t="shared" si="7"/>
        <v>0</v>
      </c>
      <c r="Q24" s="38"/>
    </row>
    <row r="25" spans="1:17" s="21" customFormat="1" ht="47.25" customHeight="1" x14ac:dyDescent="0.25">
      <c r="A25" s="7" t="s">
        <v>96</v>
      </c>
      <c r="B25" s="8"/>
      <c r="C25" s="11"/>
      <c r="D25" s="8"/>
      <c r="E25" s="8"/>
      <c r="F25" s="8"/>
      <c r="G25" s="8"/>
      <c r="H25" s="8"/>
      <c r="I25" s="8"/>
      <c r="J25" s="12">
        <f>J17</f>
        <v>3010204.08</v>
      </c>
      <c r="K25" s="12">
        <f t="shared" ref="K25:O25" si="8">K17</f>
        <v>3010204.08</v>
      </c>
      <c r="L25" s="12">
        <f t="shared" si="8"/>
        <v>0</v>
      </c>
      <c r="M25" s="12">
        <f t="shared" si="8"/>
        <v>2950000</v>
      </c>
      <c r="N25" s="12">
        <f t="shared" si="8"/>
        <v>60204.08</v>
      </c>
      <c r="O25" s="12">
        <f t="shared" si="8"/>
        <v>0</v>
      </c>
      <c r="P25" s="15"/>
      <c r="Q25" s="17"/>
    </row>
    <row r="26" spans="1:17" s="21" customFormat="1" ht="47.25" customHeight="1" x14ac:dyDescent="0.25">
      <c r="A26" s="9" t="s">
        <v>22</v>
      </c>
      <c r="B26" s="10"/>
      <c r="C26" s="13"/>
      <c r="D26" s="10"/>
      <c r="E26" s="10"/>
      <c r="F26" s="10"/>
      <c r="G26" s="10"/>
      <c r="H26" s="10"/>
      <c r="I26" s="10"/>
      <c r="J26" s="14">
        <f>J22</f>
        <v>4269805.54</v>
      </c>
      <c r="K26" s="14">
        <f t="shared" ref="K26:O26" si="9">K22</f>
        <v>4269805.54</v>
      </c>
      <c r="L26" s="14">
        <f t="shared" si="9"/>
        <v>2583872.83</v>
      </c>
      <c r="M26" s="14">
        <f t="shared" si="9"/>
        <v>255547.86</v>
      </c>
      <c r="N26" s="14">
        <f t="shared" si="9"/>
        <v>149443.19</v>
      </c>
      <c r="O26" s="14">
        <f t="shared" si="9"/>
        <v>1280941.6599999999</v>
      </c>
      <c r="P26" s="16" t="e">
        <f t="shared" ref="K26:P26" si="10">P17+P22</f>
        <v>#VALUE!</v>
      </c>
      <c r="Q26" s="18"/>
    </row>
    <row r="27" spans="1:17" s="21" customFormat="1" ht="47.25" customHeight="1" thickBot="1" x14ac:dyDescent="0.3">
      <c r="A27" s="95" t="s">
        <v>97</v>
      </c>
      <c r="B27" s="96"/>
      <c r="C27" s="96"/>
      <c r="D27" s="96"/>
      <c r="E27" s="96"/>
      <c r="F27" s="96"/>
      <c r="G27" s="96"/>
      <c r="H27" s="96"/>
      <c r="I27" s="96"/>
      <c r="J27" s="97">
        <f>J20+J19+J15+J13</f>
        <v>10931000</v>
      </c>
      <c r="K27" s="97">
        <f t="shared" ref="K27:O27" si="11">K20+K19+K15+K13</f>
        <v>10931000</v>
      </c>
      <c r="L27" s="97">
        <f t="shared" si="11"/>
        <v>0</v>
      </c>
      <c r="M27" s="97">
        <f t="shared" si="11"/>
        <v>71000</v>
      </c>
      <c r="N27" s="97">
        <f t="shared" si="11"/>
        <v>10860000</v>
      </c>
      <c r="O27" s="97">
        <f t="shared" si="11"/>
        <v>0</v>
      </c>
      <c r="P27" s="19"/>
      <c r="Q27" s="20"/>
    </row>
    <row r="28" spans="1:17" s="98" customFormat="1" ht="60" customHeight="1" thickBot="1" x14ac:dyDescent="0.3">
      <c r="A28" s="69" t="s">
        <v>104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1"/>
    </row>
    <row r="29" spans="1:17" s="24" customFormat="1" ht="100.5" customHeight="1" thickBot="1" x14ac:dyDescent="0.35">
      <c r="A29" s="62">
        <v>1</v>
      </c>
      <c r="B29" s="63" t="s">
        <v>73</v>
      </c>
      <c r="C29" s="63">
        <v>4807002187</v>
      </c>
      <c r="D29" s="99" t="s">
        <v>53</v>
      </c>
      <c r="E29" s="99" t="s">
        <v>94</v>
      </c>
      <c r="F29" s="99" t="s">
        <v>95</v>
      </c>
      <c r="G29" s="99" t="s">
        <v>20</v>
      </c>
      <c r="H29" s="100" t="s">
        <v>20</v>
      </c>
      <c r="I29" s="99" t="s">
        <v>36</v>
      </c>
      <c r="J29" s="101">
        <v>2950000</v>
      </c>
      <c r="K29" s="101">
        <f>SUM(L29:O29)</f>
        <v>2950000</v>
      </c>
      <c r="L29" s="101">
        <v>0</v>
      </c>
      <c r="M29" s="101">
        <v>2891000</v>
      </c>
      <c r="N29" s="101">
        <v>59000</v>
      </c>
      <c r="O29" s="101">
        <v>0</v>
      </c>
      <c r="P29" s="102" t="s">
        <v>31</v>
      </c>
      <c r="Q29" s="103" t="s">
        <v>21</v>
      </c>
    </row>
    <row r="30" spans="1:17" s="24" customFormat="1" ht="32.25" customHeight="1" thickBot="1" x14ac:dyDescent="0.35">
      <c r="A30" s="75" t="s">
        <v>19</v>
      </c>
      <c r="B30" s="76"/>
      <c r="C30" s="30"/>
      <c r="D30" s="30"/>
      <c r="E30" s="23"/>
      <c r="F30" s="23"/>
      <c r="G30" s="23"/>
      <c r="H30" s="23"/>
      <c r="I30" s="23"/>
      <c r="J30" s="25">
        <f>SUM(J29)</f>
        <v>2950000</v>
      </c>
      <c r="K30" s="25">
        <f t="shared" ref="K30:O30" si="12">SUM(K29)</f>
        <v>2950000</v>
      </c>
      <c r="L30" s="25">
        <f t="shared" si="12"/>
        <v>0</v>
      </c>
      <c r="M30" s="25">
        <f t="shared" si="12"/>
        <v>2891000</v>
      </c>
      <c r="N30" s="25">
        <f t="shared" si="12"/>
        <v>59000</v>
      </c>
      <c r="O30" s="25">
        <f t="shared" si="12"/>
        <v>0</v>
      </c>
      <c r="P30" s="29"/>
      <c r="Q30" s="26"/>
    </row>
    <row r="31" spans="1:17" s="24" customFormat="1" ht="100.5" customHeight="1" thickBot="1" x14ac:dyDescent="0.35">
      <c r="A31" s="31">
        <v>1</v>
      </c>
      <c r="B31" s="65" t="s">
        <v>58</v>
      </c>
      <c r="C31" s="65">
        <v>4807001289</v>
      </c>
      <c r="D31" s="48" t="s">
        <v>56</v>
      </c>
      <c r="E31" s="48" t="s">
        <v>20</v>
      </c>
      <c r="F31" s="48" t="s">
        <v>20</v>
      </c>
      <c r="G31" s="48" t="s">
        <v>100</v>
      </c>
      <c r="H31" s="49"/>
      <c r="I31" s="48" t="s">
        <v>57</v>
      </c>
      <c r="J31" s="50">
        <v>180000</v>
      </c>
      <c r="K31" s="50">
        <f>SUM(L31:O31)</f>
        <v>180000</v>
      </c>
      <c r="L31" s="50">
        <v>0</v>
      </c>
      <c r="M31" s="50">
        <v>123681.94</v>
      </c>
      <c r="N31" s="50">
        <v>56318.06</v>
      </c>
      <c r="O31" s="50">
        <v>0</v>
      </c>
      <c r="P31" s="50" t="s">
        <v>31</v>
      </c>
      <c r="Q31" s="40" t="s">
        <v>21</v>
      </c>
    </row>
    <row r="32" spans="1:17" s="24" customFormat="1" ht="32.25" customHeight="1" thickBot="1" x14ac:dyDescent="0.35">
      <c r="A32" s="75" t="s">
        <v>19</v>
      </c>
      <c r="B32" s="76"/>
      <c r="C32" s="30"/>
      <c r="D32" s="30"/>
      <c r="E32" s="23"/>
      <c r="F32" s="23"/>
      <c r="G32" s="23"/>
      <c r="H32" s="23"/>
      <c r="I32" s="23"/>
      <c r="J32" s="25">
        <f>SUM(J31)</f>
        <v>180000</v>
      </c>
      <c r="K32" s="25">
        <f t="shared" ref="K32:O32" si="13">SUM(K31)</f>
        <v>180000</v>
      </c>
      <c r="L32" s="25">
        <f t="shared" si="13"/>
        <v>0</v>
      </c>
      <c r="M32" s="25">
        <f t="shared" si="13"/>
        <v>123681.94</v>
      </c>
      <c r="N32" s="25">
        <f t="shared" si="13"/>
        <v>56318.06</v>
      </c>
      <c r="O32" s="25">
        <f t="shared" si="13"/>
        <v>0</v>
      </c>
      <c r="P32" s="29"/>
      <c r="Q32" s="26"/>
    </row>
    <row r="33" spans="1:17" s="21" customFormat="1" ht="47.25" customHeight="1" x14ac:dyDescent="0.25">
      <c r="A33" s="67" t="s">
        <v>46</v>
      </c>
      <c r="B33" s="68"/>
      <c r="C33" s="68"/>
      <c r="D33" s="68"/>
      <c r="E33" s="34"/>
      <c r="F33" s="34"/>
      <c r="G33" s="34"/>
      <c r="H33" s="35"/>
      <c r="I33" s="35"/>
      <c r="J33" s="36">
        <f>SUM(J30+J32)</f>
        <v>3130000</v>
      </c>
      <c r="K33" s="36">
        <f>K34+K35+K36</f>
        <v>3130000</v>
      </c>
      <c r="L33" s="36">
        <f t="shared" ref="K33:O33" si="14">SUM(L30+L32)</f>
        <v>0</v>
      </c>
      <c r="M33" s="36">
        <f t="shared" si="14"/>
        <v>3014681.94</v>
      </c>
      <c r="N33" s="36">
        <f t="shared" si="14"/>
        <v>115318.06</v>
      </c>
      <c r="O33" s="36">
        <f t="shared" si="14"/>
        <v>0</v>
      </c>
      <c r="P33" s="37"/>
      <c r="Q33" s="38"/>
    </row>
    <row r="34" spans="1:17" s="21" customFormat="1" ht="47.25" customHeight="1" x14ac:dyDescent="0.25">
      <c r="A34" s="7" t="s">
        <v>96</v>
      </c>
      <c r="B34" s="8"/>
      <c r="C34" s="11"/>
      <c r="D34" s="8"/>
      <c r="E34" s="8"/>
      <c r="F34" s="8"/>
      <c r="G34" s="8"/>
      <c r="H34" s="8"/>
      <c r="I34" s="8"/>
      <c r="J34" s="12">
        <f>J29</f>
        <v>2950000</v>
      </c>
      <c r="K34" s="12">
        <f t="shared" ref="K34:O34" si="15">K29</f>
        <v>2950000</v>
      </c>
      <c r="L34" s="12">
        <f t="shared" si="15"/>
        <v>0</v>
      </c>
      <c r="M34" s="12">
        <f t="shared" si="15"/>
        <v>2891000</v>
      </c>
      <c r="N34" s="12">
        <f t="shared" si="15"/>
        <v>59000</v>
      </c>
      <c r="O34" s="12">
        <f t="shared" si="15"/>
        <v>0</v>
      </c>
      <c r="P34" s="15"/>
      <c r="Q34" s="17"/>
    </row>
    <row r="35" spans="1:17" s="21" customFormat="1" ht="47.25" customHeight="1" x14ac:dyDescent="0.25">
      <c r="A35" s="9" t="s">
        <v>22</v>
      </c>
      <c r="B35" s="10"/>
      <c r="C35" s="13"/>
      <c r="D35" s="10"/>
      <c r="E35" s="10"/>
      <c r="F35" s="10"/>
      <c r="G35" s="10"/>
      <c r="H35" s="10"/>
      <c r="I35" s="10"/>
      <c r="J35" s="14">
        <f>J31</f>
        <v>180000</v>
      </c>
      <c r="K35" s="14">
        <f t="shared" ref="K35:O35" si="16">K31</f>
        <v>180000</v>
      </c>
      <c r="L35" s="14">
        <f t="shared" si="16"/>
        <v>0</v>
      </c>
      <c r="M35" s="14">
        <f t="shared" si="16"/>
        <v>123681.94</v>
      </c>
      <c r="N35" s="14">
        <f t="shared" si="16"/>
        <v>56318.06</v>
      </c>
      <c r="O35" s="14">
        <f t="shared" si="16"/>
        <v>0</v>
      </c>
      <c r="P35" s="16"/>
      <c r="Q35" s="18"/>
    </row>
    <row r="36" spans="1:17" s="21" customFormat="1" ht="47.25" customHeight="1" thickBot="1" x14ac:dyDescent="0.3">
      <c r="A36" s="95" t="s">
        <v>69</v>
      </c>
      <c r="B36" s="96"/>
      <c r="C36" s="96"/>
      <c r="D36" s="96"/>
      <c r="E36" s="96"/>
      <c r="F36" s="96"/>
      <c r="G36" s="96"/>
      <c r="H36" s="96"/>
      <c r="I36" s="96"/>
      <c r="J36" s="97">
        <v>0</v>
      </c>
      <c r="K36" s="97">
        <v>0</v>
      </c>
      <c r="L36" s="97">
        <v>0</v>
      </c>
      <c r="M36" s="97">
        <v>0</v>
      </c>
      <c r="N36" s="97">
        <v>0</v>
      </c>
      <c r="O36" s="97">
        <v>0</v>
      </c>
      <c r="P36" s="19"/>
      <c r="Q36" s="20"/>
    </row>
    <row r="37" spans="1:17" s="98" customFormat="1" ht="60" customHeight="1" thickBot="1" x14ac:dyDescent="0.3">
      <c r="A37" s="69" t="s">
        <v>105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1"/>
    </row>
    <row r="38" spans="1:17" s="21" customFormat="1" ht="100.5" customHeight="1" thickBot="1" x14ac:dyDescent="0.3">
      <c r="A38" s="44">
        <v>1</v>
      </c>
      <c r="B38" s="45" t="s">
        <v>58</v>
      </c>
      <c r="C38" s="45">
        <v>4807001289</v>
      </c>
      <c r="D38" s="32" t="s">
        <v>37</v>
      </c>
      <c r="E38" s="32" t="s">
        <v>20</v>
      </c>
      <c r="F38" s="32" t="s">
        <v>20</v>
      </c>
      <c r="G38" s="32" t="s">
        <v>20</v>
      </c>
      <c r="H38" s="51" t="s">
        <v>20</v>
      </c>
      <c r="I38" s="32" t="s">
        <v>38</v>
      </c>
      <c r="J38" s="46">
        <v>252550</v>
      </c>
      <c r="K38" s="46">
        <f>SUM(L38:O38)</f>
        <v>252550</v>
      </c>
      <c r="L38" s="46">
        <v>0</v>
      </c>
      <c r="M38" s="46">
        <v>44550</v>
      </c>
      <c r="N38" s="46">
        <v>208000</v>
      </c>
      <c r="O38" s="46">
        <v>0</v>
      </c>
      <c r="P38" s="42" t="s">
        <v>32</v>
      </c>
      <c r="Q38" s="41" t="s">
        <v>21</v>
      </c>
    </row>
    <row r="39" spans="1:17" s="24" customFormat="1" ht="32.25" customHeight="1" thickBot="1" x14ac:dyDescent="0.35">
      <c r="A39" s="75" t="s">
        <v>19</v>
      </c>
      <c r="B39" s="76"/>
      <c r="C39" s="30"/>
      <c r="D39" s="30"/>
      <c r="E39" s="23"/>
      <c r="F39" s="23"/>
      <c r="G39" s="23"/>
      <c r="H39" s="23"/>
      <c r="I39" s="23"/>
      <c r="J39" s="25">
        <f>SUM(J38)</f>
        <v>252550</v>
      </c>
      <c r="K39" s="25">
        <f t="shared" ref="K39:O39" si="17">SUM(K38)</f>
        <v>252550</v>
      </c>
      <c r="L39" s="25">
        <f t="shared" si="17"/>
        <v>0</v>
      </c>
      <c r="M39" s="25">
        <f t="shared" si="17"/>
        <v>44550</v>
      </c>
      <c r="N39" s="25">
        <f t="shared" si="17"/>
        <v>208000</v>
      </c>
      <c r="O39" s="25">
        <f t="shared" si="17"/>
        <v>0</v>
      </c>
      <c r="P39" s="29"/>
      <c r="Q39" s="26"/>
    </row>
    <row r="40" spans="1:17" s="21" customFormat="1" ht="47.25" customHeight="1" x14ac:dyDescent="0.25">
      <c r="A40" s="67" t="s">
        <v>44</v>
      </c>
      <c r="B40" s="68"/>
      <c r="C40" s="68"/>
      <c r="D40" s="68"/>
      <c r="E40" s="34"/>
      <c r="F40" s="34"/>
      <c r="G40" s="34"/>
      <c r="H40" s="35"/>
      <c r="I40" s="35"/>
      <c r="J40" s="36">
        <f>J39</f>
        <v>252550</v>
      </c>
      <c r="K40" s="36">
        <f>K41+K42+K43</f>
        <v>252550</v>
      </c>
      <c r="L40" s="36">
        <f t="shared" ref="K40:O40" si="18">L39</f>
        <v>0</v>
      </c>
      <c r="M40" s="36">
        <f t="shared" si="18"/>
        <v>44550</v>
      </c>
      <c r="N40" s="36">
        <f t="shared" si="18"/>
        <v>208000</v>
      </c>
      <c r="O40" s="36">
        <f t="shared" si="18"/>
        <v>0</v>
      </c>
      <c r="P40" s="37"/>
      <c r="Q40" s="38"/>
    </row>
    <row r="41" spans="1:17" s="21" customFormat="1" ht="47.25" customHeight="1" x14ac:dyDescent="0.25">
      <c r="A41" s="7" t="s">
        <v>33</v>
      </c>
      <c r="B41" s="8"/>
      <c r="C41" s="11"/>
      <c r="D41" s="8"/>
      <c r="E41" s="8"/>
      <c r="F41" s="8"/>
      <c r="G41" s="8"/>
      <c r="H41" s="8"/>
      <c r="I41" s="8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5"/>
      <c r="Q41" s="17"/>
    </row>
    <row r="42" spans="1:17" s="21" customFormat="1" ht="47.25" customHeight="1" x14ac:dyDescent="0.25">
      <c r="A42" s="9" t="s">
        <v>34</v>
      </c>
      <c r="B42" s="10"/>
      <c r="C42" s="13"/>
      <c r="D42" s="10"/>
      <c r="E42" s="10"/>
      <c r="F42" s="10"/>
      <c r="G42" s="10"/>
      <c r="H42" s="10"/>
      <c r="I42" s="10"/>
      <c r="J42" s="14">
        <v>0</v>
      </c>
      <c r="K42" s="14">
        <v>0</v>
      </c>
      <c r="L42" s="14">
        <f t="shared" ref="L42:O42" si="19">L39</f>
        <v>0</v>
      </c>
      <c r="M42" s="14">
        <v>0</v>
      </c>
      <c r="N42" s="14">
        <v>0</v>
      </c>
      <c r="O42" s="14">
        <f t="shared" si="19"/>
        <v>0</v>
      </c>
      <c r="P42" s="16"/>
      <c r="Q42" s="18"/>
    </row>
    <row r="43" spans="1:17" s="21" customFormat="1" ht="47.25" customHeight="1" thickBot="1" x14ac:dyDescent="0.3">
      <c r="A43" s="95" t="s">
        <v>23</v>
      </c>
      <c r="B43" s="96"/>
      <c r="C43" s="96"/>
      <c r="D43" s="96"/>
      <c r="E43" s="96"/>
      <c r="F43" s="96"/>
      <c r="G43" s="96"/>
      <c r="H43" s="96"/>
      <c r="I43" s="96"/>
      <c r="J43" s="97">
        <f>J38</f>
        <v>252550</v>
      </c>
      <c r="K43" s="97">
        <f t="shared" ref="K43:O43" si="20">K38</f>
        <v>252550</v>
      </c>
      <c r="L43" s="97">
        <f t="shared" si="20"/>
        <v>0</v>
      </c>
      <c r="M43" s="97">
        <f t="shared" si="20"/>
        <v>44550</v>
      </c>
      <c r="N43" s="97">
        <f t="shared" si="20"/>
        <v>208000</v>
      </c>
      <c r="O43" s="97">
        <f t="shared" si="20"/>
        <v>0</v>
      </c>
      <c r="P43" s="19"/>
      <c r="Q43" s="20"/>
    </row>
    <row r="44" spans="1:17" s="98" customFormat="1" ht="60" customHeight="1" thickBot="1" x14ac:dyDescent="0.3">
      <c r="A44" s="69" t="s">
        <v>106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1"/>
    </row>
    <row r="45" spans="1:17" s="39" customFormat="1" ht="100.5" customHeight="1" thickBot="1" x14ac:dyDescent="0.3">
      <c r="A45" s="62">
        <v>1</v>
      </c>
      <c r="B45" s="64" t="s">
        <v>55</v>
      </c>
      <c r="C45" s="64">
        <v>4807001673</v>
      </c>
      <c r="D45" s="48" t="s">
        <v>54</v>
      </c>
      <c r="E45" s="48"/>
      <c r="F45" s="49" t="s">
        <v>20</v>
      </c>
      <c r="G45" s="48" t="s">
        <v>101</v>
      </c>
      <c r="H45" s="50"/>
      <c r="I45" s="50" t="s">
        <v>75</v>
      </c>
      <c r="J45" s="50">
        <v>2655412.44</v>
      </c>
      <c r="K45" s="50">
        <v>2655412.44</v>
      </c>
      <c r="L45" s="50">
        <v>0</v>
      </c>
      <c r="M45" s="50">
        <v>2602304.19</v>
      </c>
      <c r="N45" s="50">
        <v>53108.25</v>
      </c>
      <c r="O45" s="50">
        <v>0</v>
      </c>
      <c r="P45" s="43" t="s">
        <v>27</v>
      </c>
      <c r="Q45" s="56" t="s">
        <v>21</v>
      </c>
    </row>
    <row r="46" spans="1:17" s="24" customFormat="1" ht="32.25" customHeight="1" thickBot="1" x14ac:dyDescent="0.35">
      <c r="A46" s="75" t="s">
        <v>19</v>
      </c>
      <c r="B46" s="76"/>
      <c r="C46" s="30"/>
      <c r="D46" s="30"/>
      <c r="E46" s="23"/>
      <c r="F46" s="23"/>
      <c r="G46" s="23"/>
      <c r="H46" s="23"/>
      <c r="I46" s="23"/>
      <c r="J46" s="25">
        <f>SUM(J45)</f>
        <v>2655412.44</v>
      </c>
      <c r="K46" s="25">
        <f>SUM(K45)</f>
        <v>2655412.44</v>
      </c>
      <c r="L46" s="25">
        <f>L45</f>
        <v>0</v>
      </c>
      <c r="M46" s="25">
        <f>SUM(M45)</f>
        <v>2602304.19</v>
      </c>
      <c r="N46" s="25">
        <f>SUM(N45)</f>
        <v>53108.25</v>
      </c>
      <c r="O46" s="25">
        <v>0</v>
      </c>
      <c r="P46" s="29"/>
      <c r="Q46" s="26"/>
    </row>
    <row r="47" spans="1:17" s="21" customFormat="1" ht="100.5" customHeight="1" thickBot="1" x14ac:dyDescent="0.3">
      <c r="A47" s="44">
        <v>1</v>
      </c>
      <c r="B47" s="45" t="s">
        <v>58</v>
      </c>
      <c r="C47" s="45">
        <v>4807001289</v>
      </c>
      <c r="D47" s="32" t="s">
        <v>60</v>
      </c>
      <c r="E47" s="32" t="s">
        <v>20</v>
      </c>
      <c r="F47" s="32" t="s">
        <v>20</v>
      </c>
      <c r="G47" s="32" t="s">
        <v>20</v>
      </c>
      <c r="H47" s="51"/>
      <c r="I47" s="32" t="s">
        <v>39</v>
      </c>
      <c r="J47" s="46">
        <v>2500000</v>
      </c>
      <c r="K47" s="46">
        <f t="shared" ref="K47" si="21">SUM(L47:O47)</f>
        <v>2500000</v>
      </c>
      <c r="L47" s="46">
        <v>0</v>
      </c>
      <c r="M47" s="46">
        <v>0</v>
      </c>
      <c r="N47" s="46">
        <v>2500000</v>
      </c>
      <c r="O47" s="46">
        <v>0</v>
      </c>
      <c r="P47" s="42" t="s">
        <v>27</v>
      </c>
      <c r="Q47" s="41" t="s">
        <v>21</v>
      </c>
    </row>
    <row r="48" spans="1:17" s="24" customFormat="1" ht="32.25" customHeight="1" thickBot="1" x14ac:dyDescent="0.35">
      <c r="A48" s="75" t="s">
        <v>19</v>
      </c>
      <c r="B48" s="76"/>
      <c r="C48" s="30"/>
      <c r="D48" s="30"/>
      <c r="E48" s="23"/>
      <c r="F48" s="23"/>
      <c r="G48" s="23"/>
      <c r="H48" s="23"/>
      <c r="I48" s="23"/>
      <c r="J48" s="25">
        <f>SUM(J47)</f>
        <v>2500000</v>
      </c>
      <c r="K48" s="25">
        <f>SUM(K47)</f>
        <v>2500000</v>
      </c>
      <c r="L48" s="25">
        <v>0</v>
      </c>
      <c r="M48" s="25">
        <f>SUM(M47)</f>
        <v>0</v>
      </c>
      <c r="N48" s="25">
        <f>SUM(N47)</f>
        <v>2500000</v>
      </c>
      <c r="O48" s="25">
        <v>0</v>
      </c>
      <c r="P48" s="29"/>
      <c r="Q48" s="26"/>
    </row>
    <row r="49" spans="1:17" s="21" customFormat="1" ht="100.5" customHeight="1" thickBot="1" x14ac:dyDescent="0.3">
      <c r="A49" s="44">
        <v>1</v>
      </c>
      <c r="B49" s="45" t="s">
        <v>62</v>
      </c>
      <c r="C49" s="45">
        <v>4807056873</v>
      </c>
      <c r="D49" s="32" t="s">
        <v>28</v>
      </c>
      <c r="E49" s="32" t="s">
        <v>20</v>
      </c>
      <c r="F49" s="32" t="s">
        <v>20</v>
      </c>
      <c r="G49" s="32" t="s">
        <v>20</v>
      </c>
      <c r="H49" s="51" t="s">
        <v>61</v>
      </c>
      <c r="I49" s="32" t="s">
        <v>40</v>
      </c>
      <c r="J49" s="46">
        <v>298599.84999999998</v>
      </c>
      <c r="K49" s="46">
        <f t="shared" ref="K49" si="22">SUM(L49:O49)</f>
        <v>298599.84999999998</v>
      </c>
      <c r="L49" s="46">
        <v>0</v>
      </c>
      <c r="M49" s="46">
        <v>0</v>
      </c>
      <c r="N49" s="46">
        <v>298599.84999999998</v>
      </c>
      <c r="O49" s="46">
        <v>0</v>
      </c>
      <c r="P49" s="42" t="s">
        <v>27</v>
      </c>
      <c r="Q49" s="41" t="s">
        <v>21</v>
      </c>
    </row>
    <row r="50" spans="1:17" s="24" customFormat="1" ht="32.25" customHeight="1" thickBot="1" x14ac:dyDescent="0.35">
      <c r="A50" s="75" t="s">
        <v>19</v>
      </c>
      <c r="B50" s="76"/>
      <c r="C50" s="30"/>
      <c r="D50" s="30"/>
      <c r="E50" s="23"/>
      <c r="F50" s="23"/>
      <c r="G50" s="23"/>
      <c r="H50" s="23"/>
      <c r="I50" s="23"/>
      <c r="J50" s="25">
        <f>SUM(J49)</f>
        <v>298599.84999999998</v>
      </c>
      <c r="K50" s="25">
        <f>SUM(K49)</f>
        <v>298599.84999999998</v>
      </c>
      <c r="L50" s="25">
        <v>0</v>
      </c>
      <c r="M50" s="25">
        <f>SUM(M49)</f>
        <v>0</v>
      </c>
      <c r="N50" s="25">
        <f>SUM(N49)</f>
        <v>298599.84999999998</v>
      </c>
      <c r="O50" s="25">
        <v>0</v>
      </c>
      <c r="P50" s="29"/>
      <c r="Q50" s="26"/>
    </row>
    <row r="51" spans="1:17" s="39" customFormat="1" ht="100.5" customHeight="1" thickBot="1" x14ac:dyDescent="0.3">
      <c r="A51" s="62">
        <v>1</v>
      </c>
      <c r="B51" s="64" t="s">
        <v>82</v>
      </c>
      <c r="C51" s="64">
        <v>4800029091</v>
      </c>
      <c r="D51" s="48" t="s">
        <v>113</v>
      </c>
      <c r="E51" s="48" t="s">
        <v>20</v>
      </c>
      <c r="F51" s="49" t="s">
        <v>20</v>
      </c>
      <c r="G51" s="48" t="s">
        <v>98</v>
      </c>
      <c r="H51" s="50"/>
      <c r="I51" s="50"/>
      <c r="J51" s="50">
        <v>1344757.37</v>
      </c>
      <c r="K51" s="50">
        <v>1344757.37</v>
      </c>
      <c r="L51" s="50">
        <v>796647.72</v>
      </c>
      <c r="M51" s="50">
        <v>78789.33</v>
      </c>
      <c r="N51" s="50">
        <v>65893.11</v>
      </c>
      <c r="O51" s="50">
        <v>403427.21</v>
      </c>
      <c r="P51" s="43" t="s">
        <v>81</v>
      </c>
      <c r="Q51" s="56" t="s">
        <v>21</v>
      </c>
    </row>
    <row r="52" spans="1:17" s="24" customFormat="1" ht="32.25" customHeight="1" thickBot="1" x14ac:dyDescent="0.35">
      <c r="A52" s="75" t="s">
        <v>83</v>
      </c>
      <c r="B52" s="76"/>
      <c r="C52" s="30"/>
      <c r="D52" s="30"/>
      <c r="E52" s="23"/>
      <c r="F52" s="23"/>
      <c r="G52" s="23"/>
      <c r="H52" s="23"/>
      <c r="I52" s="23"/>
      <c r="J52" s="25">
        <f>J51</f>
        <v>1344757.37</v>
      </c>
      <c r="K52" s="25">
        <f t="shared" ref="K52:Q52" si="23">K51</f>
        <v>1344757.37</v>
      </c>
      <c r="L52" s="25">
        <f t="shared" si="23"/>
        <v>796647.72</v>
      </c>
      <c r="M52" s="25">
        <f t="shared" si="23"/>
        <v>78789.33</v>
      </c>
      <c r="N52" s="25">
        <f t="shared" si="23"/>
        <v>65893.11</v>
      </c>
      <c r="O52" s="25">
        <f t="shared" si="23"/>
        <v>403427.21</v>
      </c>
      <c r="P52" s="29" t="str">
        <f t="shared" si="23"/>
        <v>название месяца</v>
      </c>
      <c r="Q52" s="26"/>
    </row>
    <row r="53" spans="1:17" s="21" customFormat="1" ht="47.25" customHeight="1" x14ac:dyDescent="0.25">
      <c r="A53" s="67" t="s">
        <v>84</v>
      </c>
      <c r="B53" s="68"/>
      <c r="C53" s="68"/>
      <c r="D53" s="68"/>
      <c r="E53" s="34"/>
      <c r="F53" s="34"/>
      <c r="G53" s="34"/>
      <c r="H53" s="35"/>
      <c r="I53" s="35"/>
      <c r="J53" s="36">
        <f>SUM(J46+J48+J50+J52)</f>
        <v>6798769.6599999992</v>
      </c>
      <c r="K53" s="36">
        <f t="shared" ref="K53:O53" si="24">SUM(K46+K48+K50+K52)</f>
        <v>6798769.6599999992</v>
      </c>
      <c r="L53" s="36">
        <f t="shared" si="24"/>
        <v>796647.72</v>
      </c>
      <c r="M53" s="36">
        <f t="shared" si="24"/>
        <v>2681093.52</v>
      </c>
      <c r="N53" s="36">
        <f t="shared" si="24"/>
        <v>2917601.21</v>
      </c>
      <c r="O53" s="36">
        <f t="shared" si="24"/>
        <v>403427.21</v>
      </c>
      <c r="P53" s="37"/>
      <c r="Q53" s="38"/>
    </row>
    <row r="54" spans="1:17" s="21" customFormat="1" ht="47.25" customHeight="1" x14ac:dyDescent="0.25">
      <c r="A54" s="7" t="s">
        <v>33</v>
      </c>
      <c r="B54" s="8"/>
      <c r="C54" s="11"/>
      <c r="D54" s="8"/>
      <c r="E54" s="8"/>
      <c r="F54" s="8"/>
      <c r="G54" s="8"/>
      <c r="H54" s="8"/>
      <c r="I54" s="8"/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5"/>
      <c r="Q54" s="17"/>
    </row>
    <row r="55" spans="1:17" s="21" customFormat="1" ht="47.25" customHeight="1" x14ac:dyDescent="0.25">
      <c r="A55" s="9" t="s">
        <v>99</v>
      </c>
      <c r="B55" s="10"/>
      <c r="C55" s="13"/>
      <c r="D55" s="10"/>
      <c r="E55" s="10"/>
      <c r="F55" s="10"/>
      <c r="G55" s="10"/>
      <c r="H55" s="10"/>
      <c r="I55" s="10"/>
      <c r="J55" s="14">
        <f>J45+J51</f>
        <v>4000169.81</v>
      </c>
      <c r="K55" s="14">
        <f t="shared" ref="K55:O55" si="25">K45+K51</f>
        <v>4000169.81</v>
      </c>
      <c r="L55" s="14">
        <f t="shared" si="25"/>
        <v>796647.72</v>
      </c>
      <c r="M55" s="14">
        <f t="shared" si="25"/>
        <v>2681093.52</v>
      </c>
      <c r="N55" s="14">
        <f t="shared" si="25"/>
        <v>119001.36</v>
      </c>
      <c r="O55" s="14">
        <f t="shared" si="25"/>
        <v>403427.21</v>
      </c>
      <c r="P55" s="16"/>
      <c r="Q55" s="18"/>
    </row>
    <row r="56" spans="1:17" s="21" customFormat="1" ht="47.25" customHeight="1" thickBot="1" x14ac:dyDescent="0.3">
      <c r="A56" s="95" t="s">
        <v>45</v>
      </c>
      <c r="B56" s="96"/>
      <c r="C56" s="96"/>
      <c r="D56" s="96"/>
      <c r="E56" s="96"/>
      <c r="F56" s="96"/>
      <c r="G56" s="96"/>
      <c r="H56" s="96"/>
      <c r="I56" s="96"/>
      <c r="J56" s="97">
        <f t="shared" ref="J56:O56" si="26">J47+J49</f>
        <v>2798599.85</v>
      </c>
      <c r="K56" s="97">
        <f t="shared" si="26"/>
        <v>2798599.85</v>
      </c>
      <c r="L56" s="97">
        <f t="shared" si="26"/>
        <v>0</v>
      </c>
      <c r="M56" s="97">
        <f t="shared" si="26"/>
        <v>0</v>
      </c>
      <c r="N56" s="97">
        <f t="shared" si="26"/>
        <v>2798599.85</v>
      </c>
      <c r="O56" s="97">
        <f t="shared" si="26"/>
        <v>0</v>
      </c>
      <c r="P56" s="19"/>
      <c r="Q56" s="20"/>
    </row>
    <row r="57" spans="1:17" s="22" customFormat="1" ht="64.5" customHeight="1" thickBot="1" x14ac:dyDescent="0.3">
      <c r="A57" s="69" t="s">
        <v>88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1"/>
    </row>
    <row r="58" spans="1:17" s="24" customFormat="1" ht="75" customHeight="1" thickBot="1" x14ac:dyDescent="0.35">
      <c r="A58" s="31" t="s">
        <v>20</v>
      </c>
      <c r="B58" s="65" t="s">
        <v>20</v>
      </c>
      <c r="C58" s="65" t="s">
        <v>20</v>
      </c>
      <c r="D58" s="48" t="s">
        <v>20</v>
      </c>
      <c r="E58" s="48" t="s">
        <v>20</v>
      </c>
      <c r="F58" s="48" t="s">
        <v>20</v>
      </c>
      <c r="G58" s="48" t="s">
        <v>20</v>
      </c>
      <c r="H58" s="49" t="s">
        <v>20</v>
      </c>
      <c r="I58" s="48" t="s">
        <v>20</v>
      </c>
      <c r="J58" s="50" t="s">
        <v>20</v>
      </c>
      <c r="K58" s="50" t="s">
        <v>20</v>
      </c>
      <c r="L58" s="66" t="s">
        <v>20</v>
      </c>
      <c r="M58" s="50" t="s">
        <v>20</v>
      </c>
      <c r="N58" s="50" t="s">
        <v>20</v>
      </c>
      <c r="O58" s="50" t="s">
        <v>20</v>
      </c>
      <c r="P58" s="50"/>
      <c r="Q58" s="40" t="s">
        <v>20</v>
      </c>
    </row>
    <row r="59" spans="1:17" s="24" customFormat="1" ht="32.25" customHeight="1" thickBot="1" x14ac:dyDescent="0.35">
      <c r="A59" s="75"/>
      <c r="B59" s="76"/>
      <c r="C59" s="30"/>
      <c r="D59" s="30"/>
      <c r="E59" s="23"/>
      <c r="F59" s="23"/>
      <c r="G59" s="23"/>
      <c r="H59" s="23"/>
      <c r="I59" s="23"/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9">
        <v>0</v>
      </c>
      <c r="Q59" s="26"/>
    </row>
    <row r="60" spans="1:17" s="21" customFormat="1" ht="47.25" customHeight="1" x14ac:dyDescent="0.25">
      <c r="A60" s="67"/>
      <c r="B60" s="68"/>
      <c r="C60" s="68"/>
      <c r="D60" s="68"/>
      <c r="E60" s="34"/>
      <c r="F60" s="34"/>
      <c r="G60" s="34"/>
      <c r="H60" s="35"/>
      <c r="I60" s="35"/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7">
        <v>0</v>
      </c>
      <c r="Q60" s="38"/>
    </row>
    <row r="61" spans="1:17" s="21" customFormat="1" ht="47.25" customHeight="1" x14ac:dyDescent="0.25">
      <c r="A61" s="7"/>
      <c r="B61" s="8"/>
      <c r="C61" s="11"/>
      <c r="D61" s="8"/>
      <c r="E61" s="8"/>
      <c r="F61" s="8"/>
      <c r="G61" s="8"/>
      <c r="H61" s="8"/>
      <c r="I61" s="8"/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5">
        <v>0</v>
      </c>
      <c r="Q61" s="17"/>
    </row>
    <row r="62" spans="1:17" s="21" customFormat="1" ht="47.25" customHeight="1" x14ac:dyDescent="0.25">
      <c r="A62" s="9"/>
      <c r="B62" s="10"/>
      <c r="C62" s="13"/>
      <c r="D62" s="10"/>
      <c r="E62" s="10"/>
      <c r="F62" s="10"/>
      <c r="G62" s="10"/>
      <c r="H62" s="10"/>
      <c r="I62" s="10"/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6">
        <v>0</v>
      </c>
      <c r="Q62" s="18"/>
    </row>
    <row r="63" spans="1:17" s="21" customFormat="1" ht="47.25" customHeight="1" thickBot="1" x14ac:dyDescent="0.3">
      <c r="A63" s="95"/>
      <c r="B63" s="96"/>
      <c r="C63" s="96"/>
      <c r="D63" s="96"/>
      <c r="E63" s="96"/>
      <c r="F63" s="96"/>
      <c r="G63" s="96"/>
      <c r="H63" s="96"/>
      <c r="I63" s="96"/>
      <c r="J63" s="97">
        <v>0</v>
      </c>
      <c r="K63" s="97">
        <v>0</v>
      </c>
      <c r="L63" s="97">
        <v>0</v>
      </c>
      <c r="M63" s="97">
        <v>0</v>
      </c>
      <c r="N63" s="97">
        <v>0</v>
      </c>
      <c r="O63" s="97">
        <v>0</v>
      </c>
      <c r="P63" s="19">
        <v>0</v>
      </c>
      <c r="Q63" s="20"/>
    </row>
    <row r="64" spans="1:17" s="22" customFormat="1" ht="64.5" customHeight="1" thickBot="1" x14ac:dyDescent="0.3">
      <c r="A64" s="69" t="s">
        <v>89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1"/>
    </row>
    <row r="65" spans="1:17" s="24" customFormat="1" ht="75" customHeight="1" thickBot="1" x14ac:dyDescent="0.35">
      <c r="A65" s="31" t="s">
        <v>20</v>
      </c>
      <c r="B65" s="65" t="s">
        <v>20</v>
      </c>
      <c r="C65" s="65" t="s">
        <v>20</v>
      </c>
      <c r="D65" s="48" t="s">
        <v>20</v>
      </c>
      <c r="E65" s="48" t="s">
        <v>20</v>
      </c>
      <c r="F65" s="48" t="s">
        <v>20</v>
      </c>
      <c r="G65" s="48" t="s">
        <v>20</v>
      </c>
      <c r="H65" s="49" t="s">
        <v>20</v>
      </c>
      <c r="I65" s="48" t="s">
        <v>20</v>
      </c>
      <c r="J65" s="50" t="s">
        <v>20</v>
      </c>
      <c r="K65" s="50" t="s">
        <v>20</v>
      </c>
      <c r="L65" s="66" t="s">
        <v>20</v>
      </c>
      <c r="M65" s="50" t="s">
        <v>20</v>
      </c>
      <c r="N65" s="50" t="s">
        <v>20</v>
      </c>
      <c r="O65" s="50" t="s">
        <v>20</v>
      </c>
      <c r="P65" s="50"/>
      <c r="Q65" s="40"/>
    </row>
    <row r="66" spans="1:17" s="24" customFormat="1" ht="32.25" customHeight="1" thickBot="1" x14ac:dyDescent="0.35">
      <c r="A66" s="75"/>
      <c r="B66" s="76"/>
      <c r="C66" s="30"/>
      <c r="D66" s="30"/>
      <c r="E66" s="23"/>
      <c r="F66" s="23"/>
      <c r="G66" s="23"/>
      <c r="H66" s="23"/>
      <c r="I66" s="23"/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9">
        <v>0</v>
      </c>
      <c r="Q66" s="26"/>
    </row>
    <row r="67" spans="1:17" s="21" customFormat="1" ht="47.25" customHeight="1" x14ac:dyDescent="0.25">
      <c r="A67" s="67"/>
      <c r="B67" s="68"/>
      <c r="C67" s="68"/>
      <c r="D67" s="68"/>
      <c r="E67" s="34"/>
      <c r="F67" s="34"/>
      <c r="G67" s="34"/>
      <c r="H67" s="35"/>
      <c r="I67" s="35"/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7">
        <v>0</v>
      </c>
      <c r="Q67" s="38"/>
    </row>
    <row r="68" spans="1:17" s="21" customFormat="1" ht="47.25" customHeight="1" x14ac:dyDescent="0.25">
      <c r="A68" s="7"/>
      <c r="B68" s="8"/>
      <c r="C68" s="11"/>
      <c r="D68" s="8"/>
      <c r="E68" s="8"/>
      <c r="F68" s="8"/>
      <c r="G68" s="8"/>
      <c r="H68" s="8"/>
      <c r="I68" s="8"/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5">
        <v>0</v>
      </c>
      <c r="Q68" s="17"/>
    </row>
    <row r="69" spans="1:17" s="21" customFormat="1" ht="47.25" customHeight="1" x14ac:dyDescent="0.25">
      <c r="A69" s="9"/>
      <c r="B69" s="10"/>
      <c r="C69" s="13"/>
      <c r="D69" s="10"/>
      <c r="E69" s="10"/>
      <c r="F69" s="10"/>
      <c r="G69" s="10"/>
      <c r="H69" s="10"/>
      <c r="I69" s="10"/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6">
        <v>0</v>
      </c>
      <c r="Q69" s="18"/>
    </row>
    <row r="70" spans="1:17" s="21" customFormat="1" ht="47.25" customHeight="1" thickBot="1" x14ac:dyDescent="0.3">
      <c r="A70" s="95"/>
      <c r="B70" s="96"/>
      <c r="C70" s="96"/>
      <c r="D70" s="96"/>
      <c r="E70" s="96"/>
      <c r="F70" s="96"/>
      <c r="G70" s="96"/>
      <c r="H70" s="96"/>
      <c r="I70" s="96"/>
      <c r="J70" s="97">
        <v>0</v>
      </c>
      <c r="K70" s="97">
        <v>0</v>
      </c>
      <c r="L70" s="97">
        <v>0</v>
      </c>
      <c r="M70" s="97">
        <v>0</v>
      </c>
      <c r="N70" s="97">
        <v>0</v>
      </c>
      <c r="O70" s="97">
        <v>0</v>
      </c>
      <c r="P70" s="19">
        <v>0</v>
      </c>
      <c r="Q70" s="20"/>
    </row>
    <row r="71" spans="1:17" s="22" customFormat="1" ht="64.5" customHeight="1" thickBot="1" x14ac:dyDescent="0.3">
      <c r="A71" s="69" t="s">
        <v>90</v>
      </c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1"/>
    </row>
    <row r="72" spans="1:17" s="24" customFormat="1" ht="75" customHeight="1" thickBot="1" x14ac:dyDescent="0.35">
      <c r="A72" s="31" t="s">
        <v>20</v>
      </c>
      <c r="B72" s="65" t="s">
        <v>20</v>
      </c>
      <c r="C72" s="65" t="s">
        <v>20</v>
      </c>
      <c r="D72" s="48" t="s">
        <v>20</v>
      </c>
      <c r="E72" s="48" t="s">
        <v>20</v>
      </c>
      <c r="F72" s="48" t="s">
        <v>20</v>
      </c>
      <c r="G72" s="48" t="s">
        <v>20</v>
      </c>
      <c r="H72" s="49" t="s">
        <v>20</v>
      </c>
      <c r="I72" s="48" t="s">
        <v>20</v>
      </c>
      <c r="J72" s="50" t="s">
        <v>20</v>
      </c>
      <c r="K72" s="50" t="s">
        <v>20</v>
      </c>
      <c r="L72" s="66" t="s">
        <v>20</v>
      </c>
      <c r="M72" s="50" t="s">
        <v>20</v>
      </c>
      <c r="N72" s="50" t="s">
        <v>20</v>
      </c>
      <c r="O72" s="50" t="s">
        <v>20</v>
      </c>
      <c r="P72" s="50"/>
      <c r="Q72" s="40" t="s">
        <v>20</v>
      </c>
    </row>
    <row r="73" spans="1:17" s="24" customFormat="1" ht="32.25" customHeight="1" thickBot="1" x14ac:dyDescent="0.35">
      <c r="A73" s="75"/>
      <c r="B73" s="76"/>
      <c r="C73" s="30"/>
      <c r="D73" s="30"/>
      <c r="E73" s="23"/>
      <c r="F73" s="23"/>
      <c r="G73" s="23"/>
      <c r="H73" s="23"/>
      <c r="I73" s="23"/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9">
        <v>0</v>
      </c>
      <c r="Q73" s="26"/>
    </row>
    <row r="74" spans="1:17" s="21" customFormat="1" ht="47.25" customHeight="1" x14ac:dyDescent="0.25">
      <c r="A74" s="67"/>
      <c r="B74" s="68"/>
      <c r="C74" s="68"/>
      <c r="D74" s="68"/>
      <c r="E74" s="34"/>
      <c r="F74" s="34"/>
      <c r="G74" s="34"/>
      <c r="H74" s="35"/>
      <c r="I74" s="35"/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7">
        <v>0</v>
      </c>
      <c r="Q74" s="38"/>
    </row>
    <row r="75" spans="1:17" s="21" customFormat="1" ht="47.25" customHeight="1" x14ac:dyDescent="0.25">
      <c r="A75" s="7"/>
      <c r="B75" s="8"/>
      <c r="C75" s="11"/>
      <c r="D75" s="8"/>
      <c r="E75" s="8"/>
      <c r="F75" s="8"/>
      <c r="G75" s="8"/>
      <c r="H75" s="8"/>
      <c r="I75" s="8"/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5">
        <v>0</v>
      </c>
      <c r="Q75" s="17"/>
    </row>
    <row r="76" spans="1:17" s="21" customFormat="1" ht="47.25" customHeight="1" x14ac:dyDescent="0.25">
      <c r="A76" s="9"/>
      <c r="B76" s="10"/>
      <c r="C76" s="13"/>
      <c r="D76" s="10"/>
      <c r="E76" s="10"/>
      <c r="F76" s="10"/>
      <c r="G76" s="10"/>
      <c r="H76" s="10"/>
      <c r="I76" s="10"/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6">
        <v>0</v>
      </c>
      <c r="Q76" s="18"/>
    </row>
    <row r="77" spans="1:17" s="21" customFormat="1" ht="47.25" customHeight="1" thickBot="1" x14ac:dyDescent="0.3">
      <c r="A77" s="95"/>
      <c r="B77" s="96"/>
      <c r="C77" s="96"/>
      <c r="D77" s="96"/>
      <c r="E77" s="96"/>
      <c r="F77" s="96"/>
      <c r="G77" s="96"/>
      <c r="H77" s="96"/>
      <c r="I77" s="96"/>
      <c r="J77" s="97">
        <v>0</v>
      </c>
      <c r="K77" s="97">
        <v>0</v>
      </c>
      <c r="L77" s="97">
        <v>0</v>
      </c>
      <c r="M77" s="97">
        <v>0</v>
      </c>
      <c r="N77" s="97">
        <v>0</v>
      </c>
      <c r="O77" s="97">
        <v>0</v>
      </c>
      <c r="P77" s="19">
        <v>0</v>
      </c>
      <c r="Q77" s="20"/>
    </row>
    <row r="78" spans="1:17" s="22" customFormat="1" ht="64.5" customHeight="1" thickBot="1" x14ac:dyDescent="0.3">
      <c r="A78" s="69" t="s">
        <v>91</v>
      </c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1"/>
    </row>
    <row r="79" spans="1:17" s="24" customFormat="1" ht="75" customHeight="1" thickBot="1" x14ac:dyDescent="0.35">
      <c r="A79" s="31" t="s">
        <v>20</v>
      </c>
      <c r="B79" s="65" t="s">
        <v>20</v>
      </c>
      <c r="C79" s="65" t="s">
        <v>20</v>
      </c>
      <c r="D79" s="48" t="s">
        <v>20</v>
      </c>
      <c r="E79" s="48" t="s">
        <v>20</v>
      </c>
      <c r="F79" s="48" t="s">
        <v>20</v>
      </c>
      <c r="G79" s="48" t="s">
        <v>20</v>
      </c>
      <c r="H79" s="49" t="s">
        <v>20</v>
      </c>
      <c r="I79" s="48" t="s">
        <v>20</v>
      </c>
      <c r="J79" s="50" t="s">
        <v>20</v>
      </c>
      <c r="K79" s="50" t="s">
        <v>20</v>
      </c>
      <c r="L79" s="66" t="s">
        <v>20</v>
      </c>
      <c r="M79" s="50" t="s">
        <v>20</v>
      </c>
      <c r="N79" s="50" t="s">
        <v>20</v>
      </c>
      <c r="O79" s="50" t="s">
        <v>20</v>
      </c>
      <c r="P79" s="50"/>
      <c r="Q79" s="40" t="s">
        <v>20</v>
      </c>
    </row>
    <row r="80" spans="1:17" s="24" customFormat="1" ht="32.25" customHeight="1" thickBot="1" x14ac:dyDescent="0.35">
      <c r="A80" s="75"/>
      <c r="B80" s="76"/>
      <c r="C80" s="30"/>
      <c r="D80" s="30"/>
      <c r="E80" s="23"/>
      <c r="F80" s="23"/>
      <c r="G80" s="23"/>
      <c r="H80" s="23"/>
      <c r="I80" s="23"/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9">
        <v>0</v>
      </c>
      <c r="Q80" s="26"/>
    </row>
    <row r="81" spans="1:17" s="21" customFormat="1" ht="47.25" customHeight="1" x14ac:dyDescent="0.25">
      <c r="A81" s="67"/>
      <c r="B81" s="68"/>
      <c r="C81" s="68"/>
      <c r="D81" s="68"/>
      <c r="E81" s="34"/>
      <c r="F81" s="34"/>
      <c r="G81" s="34"/>
      <c r="H81" s="35"/>
      <c r="I81" s="35"/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7">
        <v>0</v>
      </c>
      <c r="Q81" s="38"/>
    </row>
    <row r="82" spans="1:17" s="21" customFormat="1" ht="47.25" customHeight="1" x14ac:dyDescent="0.25">
      <c r="A82" s="7"/>
      <c r="B82" s="8"/>
      <c r="C82" s="11"/>
      <c r="D82" s="8"/>
      <c r="E82" s="8"/>
      <c r="F82" s="8"/>
      <c r="G82" s="8"/>
      <c r="H82" s="8"/>
      <c r="I82" s="8"/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5">
        <v>0</v>
      </c>
      <c r="Q82" s="17"/>
    </row>
    <row r="83" spans="1:17" s="21" customFormat="1" ht="47.25" customHeight="1" x14ac:dyDescent="0.25">
      <c r="A83" s="9"/>
      <c r="B83" s="10"/>
      <c r="C83" s="13"/>
      <c r="D83" s="10"/>
      <c r="E83" s="10"/>
      <c r="F83" s="10"/>
      <c r="G83" s="10"/>
      <c r="H83" s="10"/>
      <c r="I83" s="10"/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6">
        <v>0</v>
      </c>
      <c r="Q83" s="18"/>
    </row>
    <row r="84" spans="1:17" s="21" customFormat="1" ht="47.25" customHeight="1" thickBot="1" x14ac:dyDescent="0.3">
      <c r="A84" s="95"/>
      <c r="B84" s="96"/>
      <c r="C84" s="96"/>
      <c r="D84" s="96"/>
      <c r="E84" s="96"/>
      <c r="F84" s="96"/>
      <c r="G84" s="96"/>
      <c r="H84" s="96"/>
      <c r="I84" s="96"/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19">
        <v>0</v>
      </c>
      <c r="Q84" s="20"/>
    </row>
    <row r="85" spans="1:17" s="22" customFormat="1" ht="64.5" customHeight="1" thickBot="1" x14ac:dyDescent="0.3">
      <c r="A85" s="69" t="s">
        <v>93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1"/>
    </row>
    <row r="86" spans="1:17" s="24" customFormat="1" ht="75" customHeight="1" thickBot="1" x14ac:dyDescent="0.35">
      <c r="A86" s="31" t="s">
        <v>20</v>
      </c>
      <c r="B86" s="65" t="s">
        <v>20</v>
      </c>
      <c r="C86" s="65" t="s">
        <v>20</v>
      </c>
      <c r="D86" s="48" t="s">
        <v>20</v>
      </c>
      <c r="E86" s="48" t="s">
        <v>20</v>
      </c>
      <c r="F86" s="48" t="s">
        <v>20</v>
      </c>
      <c r="G86" s="48" t="s">
        <v>20</v>
      </c>
      <c r="H86" s="49" t="s">
        <v>20</v>
      </c>
      <c r="I86" s="48" t="s">
        <v>20</v>
      </c>
      <c r="J86" s="50" t="s">
        <v>20</v>
      </c>
      <c r="K86" s="50" t="s">
        <v>20</v>
      </c>
      <c r="L86" s="66" t="s">
        <v>20</v>
      </c>
      <c r="M86" s="50" t="s">
        <v>20</v>
      </c>
      <c r="N86" s="50" t="s">
        <v>20</v>
      </c>
      <c r="O86" s="50" t="s">
        <v>20</v>
      </c>
      <c r="P86" s="50"/>
      <c r="Q86" s="40" t="s">
        <v>20</v>
      </c>
    </row>
    <row r="87" spans="1:17" s="24" customFormat="1" ht="32.25" customHeight="1" thickBot="1" x14ac:dyDescent="0.35">
      <c r="A87" s="75"/>
      <c r="B87" s="76"/>
      <c r="C87" s="30"/>
      <c r="D87" s="30"/>
      <c r="E87" s="23"/>
      <c r="F87" s="23"/>
      <c r="G87" s="23"/>
      <c r="H87" s="23"/>
      <c r="I87" s="23"/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9">
        <v>0</v>
      </c>
      <c r="Q87" s="26"/>
    </row>
    <row r="88" spans="1:17" s="21" customFormat="1" ht="47.25" customHeight="1" x14ac:dyDescent="0.25">
      <c r="A88" s="67"/>
      <c r="B88" s="68"/>
      <c r="C88" s="68"/>
      <c r="D88" s="68"/>
      <c r="E88" s="34"/>
      <c r="F88" s="34"/>
      <c r="G88" s="34"/>
      <c r="H88" s="35"/>
      <c r="I88" s="35"/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6">
        <v>0</v>
      </c>
      <c r="P88" s="37">
        <v>0</v>
      </c>
      <c r="Q88" s="38"/>
    </row>
    <row r="89" spans="1:17" s="21" customFormat="1" ht="47.25" customHeight="1" x14ac:dyDescent="0.25">
      <c r="A89" s="7"/>
      <c r="B89" s="8"/>
      <c r="C89" s="11"/>
      <c r="D89" s="8"/>
      <c r="E89" s="8"/>
      <c r="F89" s="8"/>
      <c r="G89" s="8"/>
      <c r="H89" s="8"/>
      <c r="I89" s="8"/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5">
        <v>0</v>
      </c>
      <c r="Q89" s="17"/>
    </row>
    <row r="90" spans="1:17" s="21" customFormat="1" ht="47.25" customHeight="1" x14ac:dyDescent="0.25">
      <c r="A90" s="9"/>
      <c r="B90" s="10"/>
      <c r="C90" s="13"/>
      <c r="D90" s="10"/>
      <c r="E90" s="10"/>
      <c r="F90" s="10"/>
      <c r="G90" s="10"/>
      <c r="H90" s="10"/>
      <c r="I90" s="10"/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6">
        <v>0</v>
      </c>
      <c r="Q90" s="18"/>
    </row>
    <row r="91" spans="1:17" s="21" customFormat="1" ht="47.25" customHeight="1" thickBot="1" x14ac:dyDescent="0.3">
      <c r="A91" s="95"/>
      <c r="B91" s="96"/>
      <c r="C91" s="96"/>
      <c r="D91" s="96"/>
      <c r="E91" s="96"/>
      <c r="F91" s="96"/>
      <c r="G91" s="96"/>
      <c r="H91" s="96"/>
      <c r="I91" s="96"/>
      <c r="J91" s="97">
        <v>0</v>
      </c>
      <c r="K91" s="97">
        <v>0</v>
      </c>
      <c r="L91" s="97">
        <v>0</v>
      </c>
      <c r="M91" s="97">
        <v>0</v>
      </c>
      <c r="N91" s="97">
        <v>0</v>
      </c>
      <c r="O91" s="97">
        <v>0</v>
      </c>
      <c r="P91" s="19">
        <v>0</v>
      </c>
      <c r="Q91" s="20"/>
    </row>
    <row r="92" spans="1:17" s="22" customFormat="1" ht="64.5" customHeight="1" thickBot="1" x14ac:dyDescent="0.3">
      <c r="A92" s="69" t="s">
        <v>92</v>
      </c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1"/>
    </row>
    <row r="93" spans="1:17" s="21" customFormat="1" ht="100.5" customHeight="1" thickBot="1" x14ac:dyDescent="0.3">
      <c r="A93" s="44">
        <v>1</v>
      </c>
      <c r="B93" s="45" t="s">
        <v>74</v>
      </c>
      <c r="C93" s="45">
        <v>4807001673</v>
      </c>
      <c r="D93" s="32" t="s">
        <v>29</v>
      </c>
      <c r="E93" s="32" t="s">
        <v>20</v>
      </c>
      <c r="F93" s="32" t="s">
        <v>20</v>
      </c>
      <c r="G93" s="32" t="s">
        <v>20</v>
      </c>
      <c r="H93" s="51" t="s">
        <v>71</v>
      </c>
      <c r="I93" s="32" t="s">
        <v>41</v>
      </c>
      <c r="J93" s="46">
        <v>67000</v>
      </c>
      <c r="K93" s="46">
        <f>SUM(L93:O93)</f>
        <v>67000</v>
      </c>
      <c r="L93" s="46">
        <v>0</v>
      </c>
      <c r="M93" s="46">
        <v>0</v>
      </c>
      <c r="N93" s="46">
        <v>67000</v>
      </c>
      <c r="O93" s="46">
        <v>0</v>
      </c>
      <c r="P93" s="42" t="s">
        <v>24</v>
      </c>
      <c r="Q93" s="41" t="s">
        <v>21</v>
      </c>
    </row>
    <row r="94" spans="1:17" s="24" customFormat="1" ht="32.25" customHeight="1" thickBot="1" x14ac:dyDescent="0.35">
      <c r="A94" s="75" t="s">
        <v>19</v>
      </c>
      <c r="B94" s="76"/>
      <c r="C94" s="30"/>
      <c r="D94" s="30"/>
      <c r="E94" s="23"/>
      <c r="F94" s="23"/>
      <c r="G94" s="23"/>
      <c r="H94" s="23"/>
      <c r="I94" s="23"/>
      <c r="J94" s="25">
        <f>SUM(J93)</f>
        <v>67000</v>
      </c>
      <c r="K94" s="25">
        <f t="shared" ref="K94:O94" si="27">SUM(K93)</f>
        <v>67000</v>
      </c>
      <c r="L94" s="25">
        <f t="shared" si="27"/>
        <v>0</v>
      </c>
      <c r="M94" s="25">
        <f t="shared" si="27"/>
        <v>0</v>
      </c>
      <c r="N94" s="25">
        <f t="shared" si="27"/>
        <v>67000</v>
      </c>
      <c r="O94" s="25">
        <f t="shared" si="27"/>
        <v>0</v>
      </c>
      <c r="P94" s="29"/>
      <c r="Q94" s="26"/>
    </row>
    <row r="95" spans="1:17" s="21" customFormat="1" ht="100.5" customHeight="1" thickBot="1" x14ac:dyDescent="0.3">
      <c r="A95" s="44">
        <v>1</v>
      </c>
      <c r="B95" s="45" t="s">
        <v>114</v>
      </c>
      <c r="C95" s="45">
        <v>4807007611</v>
      </c>
      <c r="D95" s="32" t="s">
        <v>29</v>
      </c>
      <c r="E95" s="32" t="s">
        <v>20</v>
      </c>
      <c r="F95" s="32" t="s">
        <v>20</v>
      </c>
      <c r="G95" s="32" t="s">
        <v>20</v>
      </c>
      <c r="H95" s="51" t="s">
        <v>72</v>
      </c>
      <c r="I95" s="32" t="s">
        <v>41</v>
      </c>
      <c r="J95" s="46">
        <v>25000</v>
      </c>
      <c r="K95" s="46">
        <f>SUM(L95:O95)</f>
        <v>25000</v>
      </c>
      <c r="L95" s="46">
        <v>0</v>
      </c>
      <c r="M95" s="46">
        <v>0</v>
      </c>
      <c r="N95" s="46">
        <v>25000</v>
      </c>
      <c r="O95" s="46">
        <v>0</v>
      </c>
      <c r="P95" s="42" t="s">
        <v>26</v>
      </c>
      <c r="Q95" s="41" t="s">
        <v>21</v>
      </c>
    </row>
    <row r="96" spans="1:17" s="24" customFormat="1" ht="32.25" customHeight="1" thickBot="1" x14ac:dyDescent="0.35">
      <c r="A96" s="75" t="s">
        <v>19</v>
      </c>
      <c r="B96" s="76"/>
      <c r="C96" s="30"/>
      <c r="D96" s="30"/>
      <c r="E96" s="23"/>
      <c r="F96" s="23"/>
      <c r="G96" s="23"/>
      <c r="H96" s="23"/>
      <c r="I96" s="23"/>
      <c r="J96" s="25">
        <f>SUM(J95)</f>
        <v>25000</v>
      </c>
      <c r="K96" s="25">
        <f t="shared" ref="K96:O96" si="28">SUM(K95)</f>
        <v>25000</v>
      </c>
      <c r="L96" s="25">
        <f t="shared" si="28"/>
        <v>0</v>
      </c>
      <c r="M96" s="25">
        <f t="shared" si="28"/>
        <v>0</v>
      </c>
      <c r="N96" s="25">
        <f t="shared" si="28"/>
        <v>25000</v>
      </c>
      <c r="O96" s="25">
        <f t="shared" si="28"/>
        <v>0</v>
      </c>
      <c r="P96" s="29"/>
      <c r="Q96" s="26"/>
    </row>
    <row r="97" spans="1:17" s="21" customFormat="1" ht="47.25" customHeight="1" x14ac:dyDescent="0.25">
      <c r="A97" s="67" t="s">
        <v>47</v>
      </c>
      <c r="B97" s="68"/>
      <c r="C97" s="68"/>
      <c r="D97" s="68"/>
      <c r="E97" s="34"/>
      <c r="F97" s="34"/>
      <c r="G97" s="34"/>
      <c r="H97" s="35"/>
      <c r="I97" s="35"/>
      <c r="J97" s="36">
        <f>SUM(J96,J94)</f>
        <v>92000</v>
      </c>
      <c r="K97" s="36">
        <f>K98+K99+K100</f>
        <v>92000</v>
      </c>
      <c r="L97" s="36">
        <f t="shared" ref="K97:O97" si="29">SUM(L96,L94)</f>
        <v>0</v>
      </c>
      <c r="M97" s="36">
        <f t="shared" si="29"/>
        <v>0</v>
      </c>
      <c r="N97" s="36">
        <f t="shared" si="29"/>
        <v>92000</v>
      </c>
      <c r="O97" s="36">
        <f t="shared" si="29"/>
        <v>0</v>
      </c>
      <c r="P97" s="37"/>
      <c r="Q97" s="38"/>
    </row>
    <row r="98" spans="1:17" s="21" customFormat="1" ht="47.25" customHeight="1" x14ac:dyDescent="0.25">
      <c r="A98" s="7" t="s">
        <v>33</v>
      </c>
      <c r="B98" s="8"/>
      <c r="C98" s="11"/>
      <c r="D98" s="8"/>
      <c r="E98" s="8"/>
      <c r="F98" s="8"/>
      <c r="G98" s="8"/>
      <c r="H98" s="8"/>
      <c r="I98" s="8"/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5"/>
      <c r="Q98" s="17"/>
    </row>
    <row r="99" spans="1:17" s="21" customFormat="1" ht="47.25" customHeight="1" x14ac:dyDescent="0.25">
      <c r="A99" s="9" t="s">
        <v>34</v>
      </c>
      <c r="B99" s="10"/>
      <c r="C99" s="13"/>
      <c r="D99" s="10"/>
      <c r="E99" s="10"/>
      <c r="F99" s="10"/>
      <c r="G99" s="10"/>
      <c r="H99" s="10"/>
      <c r="I99" s="10"/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6"/>
      <c r="Q99" s="18"/>
    </row>
    <row r="100" spans="1:17" s="21" customFormat="1" ht="47.25" customHeight="1" thickBot="1" x14ac:dyDescent="0.3">
      <c r="A100" s="95" t="s">
        <v>45</v>
      </c>
      <c r="B100" s="96"/>
      <c r="C100" s="96"/>
      <c r="D100" s="96"/>
      <c r="E100" s="96"/>
      <c r="F100" s="96"/>
      <c r="G100" s="96"/>
      <c r="H100" s="96"/>
      <c r="I100" s="96"/>
      <c r="J100" s="97">
        <f>SUM(J93+J95)</f>
        <v>92000</v>
      </c>
      <c r="K100" s="97">
        <f t="shared" ref="K100:O100" si="30">SUM(K93+K95)</f>
        <v>92000</v>
      </c>
      <c r="L100" s="97">
        <f t="shared" si="30"/>
        <v>0</v>
      </c>
      <c r="M100" s="97">
        <f t="shared" si="30"/>
        <v>0</v>
      </c>
      <c r="N100" s="97">
        <f t="shared" si="30"/>
        <v>92000</v>
      </c>
      <c r="O100" s="97">
        <f t="shared" si="30"/>
        <v>0</v>
      </c>
      <c r="P100" s="19"/>
      <c r="Q100" s="20"/>
    </row>
    <row r="101" spans="1:17" s="22" customFormat="1" ht="64.5" customHeight="1" thickBot="1" x14ac:dyDescent="0.3">
      <c r="A101" s="69" t="s">
        <v>107</v>
      </c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1"/>
    </row>
    <row r="102" spans="1:17" s="21" customFormat="1" ht="100.5" customHeight="1" thickBot="1" x14ac:dyDescent="0.3">
      <c r="A102" s="44">
        <v>1</v>
      </c>
      <c r="B102" s="45" t="s">
        <v>63</v>
      </c>
      <c r="C102" s="45">
        <v>4807056873</v>
      </c>
      <c r="D102" s="32" t="s">
        <v>29</v>
      </c>
      <c r="E102" s="32" t="s">
        <v>20</v>
      </c>
      <c r="F102" s="32" t="s">
        <v>20</v>
      </c>
      <c r="G102" s="32" t="s">
        <v>20</v>
      </c>
      <c r="H102" s="51" t="s">
        <v>64</v>
      </c>
      <c r="I102" s="32" t="s">
        <v>30</v>
      </c>
      <c r="J102" s="46">
        <v>156000</v>
      </c>
      <c r="K102" s="46">
        <f>SUM(L102:O102)</f>
        <v>156000</v>
      </c>
      <c r="L102" s="46">
        <v>0</v>
      </c>
      <c r="M102" s="46">
        <v>0</v>
      </c>
      <c r="N102" s="46">
        <v>156000</v>
      </c>
      <c r="O102" s="46">
        <v>0</v>
      </c>
      <c r="P102" s="42" t="s">
        <v>25</v>
      </c>
      <c r="Q102" s="41" t="s">
        <v>21</v>
      </c>
    </row>
    <row r="103" spans="1:17" s="24" customFormat="1" ht="32.25" customHeight="1" thickBot="1" x14ac:dyDescent="0.35">
      <c r="A103" s="75" t="s">
        <v>19</v>
      </c>
      <c r="B103" s="76"/>
      <c r="C103" s="30"/>
      <c r="D103" s="30"/>
      <c r="E103" s="23"/>
      <c r="F103" s="23"/>
      <c r="G103" s="23"/>
      <c r="H103" s="23"/>
      <c r="I103" s="23"/>
      <c r="J103" s="25">
        <f>SUM(J102)</f>
        <v>156000</v>
      </c>
      <c r="K103" s="25">
        <f t="shared" ref="K103:O104" si="31">SUM(K102)</f>
        <v>156000</v>
      </c>
      <c r="L103" s="25">
        <f t="shared" si="31"/>
        <v>0</v>
      </c>
      <c r="M103" s="25">
        <f t="shared" si="31"/>
        <v>0</v>
      </c>
      <c r="N103" s="25">
        <f t="shared" si="31"/>
        <v>156000</v>
      </c>
      <c r="O103" s="25">
        <f t="shared" si="31"/>
        <v>0</v>
      </c>
      <c r="P103" s="29"/>
      <c r="Q103" s="26"/>
    </row>
    <row r="104" spans="1:17" s="21" customFormat="1" ht="47.25" customHeight="1" x14ac:dyDescent="0.25">
      <c r="A104" s="67" t="s">
        <v>44</v>
      </c>
      <c r="B104" s="68"/>
      <c r="C104" s="68"/>
      <c r="D104" s="68"/>
      <c r="E104" s="34"/>
      <c r="F104" s="34"/>
      <c r="G104" s="34"/>
      <c r="H104" s="35"/>
      <c r="I104" s="35"/>
      <c r="J104" s="36">
        <f>SUM(J103)</f>
        <v>156000</v>
      </c>
      <c r="K104" s="36">
        <f t="shared" si="31"/>
        <v>156000</v>
      </c>
      <c r="L104" s="36">
        <f t="shared" si="31"/>
        <v>0</v>
      </c>
      <c r="M104" s="36">
        <f t="shared" si="31"/>
        <v>0</v>
      </c>
      <c r="N104" s="36">
        <f t="shared" si="31"/>
        <v>156000</v>
      </c>
      <c r="O104" s="36">
        <f t="shared" si="31"/>
        <v>0</v>
      </c>
      <c r="P104" s="37"/>
      <c r="Q104" s="38"/>
    </row>
    <row r="105" spans="1:17" s="21" customFormat="1" ht="47.25" customHeight="1" x14ac:dyDescent="0.25">
      <c r="A105" s="7" t="s">
        <v>33</v>
      </c>
      <c r="B105" s="8"/>
      <c r="C105" s="11"/>
      <c r="D105" s="8"/>
      <c r="E105" s="8"/>
      <c r="F105" s="8"/>
      <c r="G105" s="8"/>
      <c r="H105" s="8"/>
      <c r="I105" s="8"/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5"/>
      <c r="Q105" s="17"/>
    </row>
    <row r="106" spans="1:17" s="21" customFormat="1" ht="47.25" customHeight="1" x14ac:dyDescent="0.25">
      <c r="A106" s="9" t="s">
        <v>34</v>
      </c>
      <c r="B106" s="10"/>
      <c r="C106" s="13"/>
      <c r="D106" s="10"/>
      <c r="E106" s="10"/>
      <c r="F106" s="10"/>
      <c r="G106" s="10"/>
      <c r="H106" s="10"/>
      <c r="I106" s="10"/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6"/>
      <c r="Q106" s="18"/>
    </row>
    <row r="107" spans="1:17" s="21" customFormat="1" ht="47.25" customHeight="1" thickBot="1" x14ac:dyDescent="0.3">
      <c r="A107" s="95" t="s">
        <v>23</v>
      </c>
      <c r="B107" s="96"/>
      <c r="C107" s="96"/>
      <c r="D107" s="96"/>
      <c r="E107" s="96"/>
      <c r="F107" s="96"/>
      <c r="G107" s="96"/>
      <c r="H107" s="96"/>
      <c r="I107" s="96"/>
      <c r="J107" s="97">
        <f>J102</f>
        <v>156000</v>
      </c>
      <c r="K107" s="97">
        <f t="shared" ref="K107:P107" si="32">K102</f>
        <v>156000</v>
      </c>
      <c r="L107" s="97">
        <f t="shared" si="32"/>
        <v>0</v>
      </c>
      <c r="M107" s="97">
        <f t="shared" si="32"/>
        <v>0</v>
      </c>
      <c r="N107" s="97">
        <f t="shared" si="32"/>
        <v>156000</v>
      </c>
      <c r="O107" s="97">
        <f t="shared" si="32"/>
        <v>0</v>
      </c>
      <c r="P107" s="97" t="str">
        <f t="shared" si="32"/>
        <v>декабрь</v>
      </c>
      <c r="Q107" s="20"/>
    </row>
    <row r="108" spans="1:17" s="22" customFormat="1" ht="64.5" customHeight="1" thickBot="1" x14ac:dyDescent="0.3">
      <c r="A108" s="72" t="s">
        <v>48</v>
      </c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4"/>
    </row>
    <row r="109" spans="1:17" s="21" customFormat="1" ht="47.25" customHeight="1" x14ac:dyDescent="0.25">
      <c r="A109" s="67" t="s">
        <v>85</v>
      </c>
      <c r="B109" s="68"/>
      <c r="C109" s="68"/>
      <c r="D109" s="68"/>
      <c r="E109" s="34"/>
      <c r="F109" s="34"/>
      <c r="G109" s="34"/>
      <c r="H109" s="35"/>
      <c r="I109" s="35"/>
      <c r="J109" s="36">
        <f>J104+J97+J88+J81+J74+J67+J60+J53+J40+J33+J24+J8</f>
        <v>28700329.280000001</v>
      </c>
      <c r="K109" s="36">
        <f>K110+K111+K112</f>
        <v>28700329.280000001</v>
      </c>
      <c r="L109" s="36">
        <f t="shared" ref="K109:O109" si="33">L104+L97+L88+L81+L74+L67+L60+L53+L40+L33+L24+L8</f>
        <v>3380520.55</v>
      </c>
      <c r="M109" s="36">
        <f t="shared" si="33"/>
        <v>9016873.3200000003</v>
      </c>
      <c r="N109" s="36">
        <f t="shared" si="33"/>
        <v>14618566.539999999</v>
      </c>
      <c r="O109" s="36">
        <f t="shared" si="33"/>
        <v>1684368.8699999999</v>
      </c>
      <c r="P109" s="37"/>
      <c r="Q109" s="38"/>
    </row>
    <row r="110" spans="1:17" s="21" customFormat="1" ht="47.25" customHeight="1" x14ac:dyDescent="0.25">
      <c r="A110" s="7" t="s">
        <v>108</v>
      </c>
      <c r="B110" s="8"/>
      <c r="C110" s="11"/>
      <c r="D110" s="8"/>
      <c r="E110" s="8"/>
      <c r="F110" s="8"/>
      <c r="G110" s="8"/>
      <c r="H110" s="8"/>
      <c r="I110" s="8"/>
      <c r="J110" s="12">
        <f>J105+J98+J89+J82+J75+J68+J61+J54+J41+J34+J25+J9</f>
        <v>5960204.0800000001</v>
      </c>
      <c r="K110" s="12">
        <f t="shared" ref="K110:O110" si="34">K105+K98+K89+K82+K75+K68+K61+K54+K41+K34+K25+K9</f>
        <v>5960204.0800000001</v>
      </c>
      <c r="L110" s="12">
        <f t="shared" si="34"/>
        <v>0</v>
      </c>
      <c r="M110" s="12">
        <f t="shared" si="34"/>
        <v>5841000</v>
      </c>
      <c r="N110" s="12">
        <f t="shared" si="34"/>
        <v>119204.08</v>
      </c>
      <c r="O110" s="12">
        <f t="shared" si="34"/>
        <v>0</v>
      </c>
      <c r="P110" s="15"/>
      <c r="Q110" s="17"/>
    </row>
    <row r="111" spans="1:17" s="21" customFormat="1" ht="47.25" customHeight="1" x14ac:dyDescent="0.25">
      <c r="A111" s="9" t="s">
        <v>109</v>
      </c>
      <c r="B111" s="10"/>
      <c r="C111" s="13"/>
      <c r="D111" s="10"/>
      <c r="E111" s="10"/>
      <c r="F111" s="10"/>
      <c r="G111" s="10"/>
      <c r="H111" s="10"/>
      <c r="I111" s="10"/>
      <c r="J111" s="14">
        <f>J106+J99+J90+J83+J76+J69+J62+J55+J42+J35+J26+J10</f>
        <v>8449975.3499999996</v>
      </c>
      <c r="K111" s="14">
        <f t="shared" ref="K111:O111" si="35">K106+K99+K90+K83+K76+K69+K62+K55+K42+K35+K26+K10</f>
        <v>8449975.3499999996</v>
      </c>
      <c r="L111" s="14">
        <f t="shared" si="35"/>
        <v>3380520.55</v>
      </c>
      <c r="M111" s="14">
        <f t="shared" si="35"/>
        <v>3060323.32</v>
      </c>
      <c r="N111" s="14">
        <f t="shared" si="35"/>
        <v>324762.61</v>
      </c>
      <c r="O111" s="14">
        <f t="shared" si="35"/>
        <v>1684368.8699999999</v>
      </c>
      <c r="P111" s="16"/>
      <c r="Q111" s="18"/>
    </row>
    <row r="112" spans="1:17" s="21" customFormat="1" ht="47.25" customHeight="1" thickBot="1" x14ac:dyDescent="0.3">
      <c r="A112" s="95" t="s">
        <v>76</v>
      </c>
      <c r="B112" s="96"/>
      <c r="C112" s="96"/>
      <c r="D112" s="96"/>
      <c r="E112" s="96"/>
      <c r="F112" s="96"/>
      <c r="G112" s="96"/>
      <c r="H112" s="96"/>
      <c r="I112" s="96"/>
      <c r="J112" s="97">
        <f>J107+J100+J91+J84+J77+J70+J63+J56+J43+J36+J27+J11</f>
        <v>14290149.85</v>
      </c>
      <c r="K112" s="97">
        <f t="shared" ref="K112:O112" si="36">K107+K100+K91+K84+K77+K70+K63+K56+K43+K36+K27+K11</f>
        <v>14290149.85</v>
      </c>
      <c r="L112" s="97">
        <f t="shared" si="36"/>
        <v>0</v>
      </c>
      <c r="M112" s="97">
        <f t="shared" si="36"/>
        <v>115550</v>
      </c>
      <c r="N112" s="97">
        <f t="shared" si="36"/>
        <v>14174599.85</v>
      </c>
      <c r="O112" s="97">
        <f t="shared" si="36"/>
        <v>0</v>
      </c>
      <c r="P112" s="19"/>
      <c r="Q112" s="20"/>
    </row>
    <row r="113" ht="60" customHeight="1" x14ac:dyDescent="0.25"/>
    <row r="114" ht="60" customHeight="1" x14ac:dyDescent="0.25"/>
    <row r="115" ht="60" customHeight="1" x14ac:dyDescent="0.25"/>
    <row r="116" ht="60" customHeight="1" x14ac:dyDescent="0.25"/>
    <row r="117" ht="156" customHeight="1" x14ac:dyDescent="0.25"/>
    <row r="118" ht="60" customHeight="1" x14ac:dyDescent="0.25"/>
    <row r="119" ht="43.15" customHeight="1" x14ac:dyDescent="0.25"/>
    <row r="120" ht="100.15" customHeight="1" x14ac:dyDescent="0.25"/>
    <row r="121" ht="100.15" customHeight="1" x14ac:dyDescent="0.25"/>
    <row r="122" ht="100.15" customHeight="1" x14ac:dyDescent="0.25"/>
    <row r="123" ht="100.15" customHeight="1" x14ac:dyDescent="0.25"/>
    <row r="124" ht="43.15" customHeight="1" x14ac:dyDescent="0.25"/>
    <row r="125" ht="87.6" customHeight="1" x14ac:dyDescent="0.25"/>
    <row r="126" ht="87.6" customHeight="1" x14ac:dyDescent="0.25"/>
    <row r="127" ht="87.6" customHeight="1" x14ac:dyDescent="0.25"/>
    <row r="128" ht="43.15" customHeight="1" x14ac:dyDescent="0.25"/>
    <row r="129" ht="217.15" customHeight="1" x14ac:dyDescent="0.25"/>
    <row r="130" ht="325.14999999999998" customHeight="1" x14ac:dyDescent="0.25"/>
    <row r="131" ht="43.15" customHeight="1" x14ac:dyDescent="0.25"/>
    <row r="132" ht="118.15" customHeight="1" x14ac:dyDescent="0.25"/>
    <row r="133" ht="43.15" customHeight="1" x14ac:dyDescent="0.25"/>
    <row r="134" ht="80.45" customHeight="1" x14ac:dyDescent="0.25"/>
    <row r="135" ht="43.15" customHeight="1" x14ac:dyDescent="0.25"/>
    <row r="136" ht="60" customHeight="1" x14ac:dyDescent="0.25"/>
    <row r="137" ht="43.15" customHeight="1" x14ac:dyDescent="0.25"/>
    <row r="138" ht="112.15" customHeight="1" x14ac:dyDescent="0.25"/>
    <row r="139" ht="43.15" customHeight="1" x14ac:dyDescent="0.25"/>
    <row r="143" ht="30" customHeight="1" x14ac:dyDescent="0.25"/>
  </sheetData>
  <mergeCells count="64">
    <mergeCell ref="A80:B80"/>
    <mergeCell ref="A81:D81"/>
    <mergeCell ref="A85:Q85"/>
    <mergeCell ref="A87:B87"/>
    <mergeCell ref="A88:D88"/>
    <mergeCell ref="A67:D67"/>
    <mergeCell ref="A71:Q71"/>
    <mergeCell ref="A73:B73"/>
    <mergeCell ref="A74:D74"/>
    <mergeCell ref="A78:Q78"/>
    <mergeCell ref="A16:B16"/>
    <mergeCell ref="A24:D24"/>
    <mergeCell ref="A46:B46"/>
    <mergeCell ref="A30:B30"/>
    <mergeCell ref="B19:B20"/>
    <mergeCell ref="C19:C20"/>
    <mergeCell ref="A21:B21"/>
    <mergeCell ref="A14:B14"/>
    <mergeCell ref="A28:Q28"/>
    <mergeCell ref="A18:B18"/>
    <mergeCell ref="G3:G4"/>
    <mergeCell ref="H3:H4"/>
    <mergeCell ref="A8:D8"/>
    <mergeCell ref="A7:B7"/>
    <mergeCell ref="A12:Q12"/>
    <mergeCell ref="A48:B48"/>
    <mergeCell ref="A32:B32"/>
    <mergeCell ref="A33:D33"/>
    <mergeCell ref="A37:Q37"/>
    <mergeCell ref="A39:B39"/>
    <mergeCell ref="A40:D40"/>
    <mergeCell ref="A44:Q44"/>
    <mergeCell ref="A23:B23"/>
    <mergeCell ref="A50:B50"/>
    <mergeCell ref="M1:P1"/>
    <mergeCell ref="A5:Q5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I3:I4"/>
    <mergeCell ref="J3:J4"/>
    <mergeCell ref="A52:B52"/>
    <mergeCell ref="A53:D53"/>
    <mergeCell ref="A109:D109"/>
    <mergeCell ref="A94:B94"/>
    <mergeCell ref="A92:Q92"/>
    <mergeCell ref="A97:D97"/>
    <mergeCell ref="A101:Q101"/>
    <mergeCell ref="A103:B103"/>
    <mergeCell ref="A104:D104"/>
    <mergeCell ref="A96:B96"/>
    <mergeCell ref="A108:Q108"/>
    <mergeCell ref="A57:Q57"/>
    <mergeCell ref="A59:B59"/>
    <mergeCell ref="A60:D60"/>
    <mergeCell ref="A64:Q64"/>
    <mergeCell ref="A66:B66"/>
  </mergeCells>
  <phoneticPr fontId="17" type="noConversion"/>
  <pageMargins left="0.25" right="0.25" top="0.75" bottom="0.75" header="0.3" footer="0.3"/>
  <pageSetup paperSize="9" scale="23" fitToHeight="0" orientation="landscape" r:id="rId1"/>
  <rowBreaks count="1" manualBreakCount="1">
    <brk id="91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10</v>
      </c>
    </row>
    <row r="3" spans="2:2" ht="31.5" x14ac:dyDescent="0.25">
      <c r="B3" s="6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2026_ЦЗ</vt:lpstr>
      <vt:lpstr>Лист2</vt:lpstr>
      <vt:lpstr>'2026_ЦЗ'!Область_печати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2022-11-03T07:57:42Z</cp:lastPrinted>
  <dcterms:created xsi:type="dcterms:W3CDTF">2021-07-02T07:35:59Z</dcterms:created>
  <dcterms:modified xsi:type="dcterms:W3CDTF">2026-01-27T12:22:44Z</dcterms:modified>
</cp:coreProperties>
</file>