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_2026 год\на Сайт\с учетом госпрограмм\"/>
    </mc:Choice>
  </mc:AlternateContent>
  <xr:revisionPtr revIDLastSave="0" documentId="13_ncr:1_{7E8022D9-63A3-46FF-8F56-F2CA5D1B7B9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2026_ЦЗ" sheetId="1" r:id="rId1"/>
    <sheet name="Лист2" sheetId="4" state="hidden" r:id="rId2"/>
  </sheets>
  <definedNames>
    <definedName name="_xlnm.Print_Area" localSheetId="0">'2026_ЦЗ'!$A$1:$Q$13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8" i="1" l="1"/>
  <c r="K17" i="1"/>
  <c r="L17" i="1"/>
  <c r="M17" i="1"/>
  <c r="N17" i="1"/>
  <c r="O17" i="1"/>
  <c r="J17" i="1"/>
  <c r="L43" i="1"/>
  <c r="J10" i="1"/>
  <c r="K118" i="1"/>
  <c r="K107" i="1"/>
  <c r="L107" i="1"/>
  <c r="M107" i="1"/>
  <c r="N107" i="1"/>
  <c r="O107" i="1"/>
  <c r="J107" i="1"/>
  <c r="J104" i="1"/>
  <c r="K104" i="1"/>
  <c r="L104" i="1"/>
  <c r="M104" i="1"/>
  <c r="N104" i="1"/>
  <c r="O104" i="1"/>
  <c r="K103" i="1"/>
  <c r="L103" i="1"/>
  <c r="M103" i="1"/>
  <c r="N103" i="1"/>
  <c r="O103" i="1"/>
  <c r="J103" i="1"/>
  <c r="K102" i="1"/>
  <c r="K101" i="1"/>
  <c r="K100" i="1"/>
  <c r="K99" i="1"/>
  <c r="K98" i="1"/>
  <c r="K97" i="1"/>
  <c r="K96" i="1"/>
  <c r="K95" i="1"/>
  <c r="K94" i="1"/>
  <c r="K93" i="1"/>
  <c r="L93" i="1"/>
  <c r="M93" i="1"/>
  <c r="N93" i="1"/>
  <c r="O93" i="1"/>
  <c r="J93" i="1"/>
  <c r="K92" i="1"/>
  <c r="K91" i="1"/>
  <c r="K90" i="1"/>
  <c r="K89" i="1"/>
  <c r="L89" i="1"/>
  <c r="M89" i="1"/>
  <c r="N89" i="1"/>
  <c r="O89" i="1"/>
  <c r="J89" i="1"/>
  <c r="K88" i="1"/>
  <c r="K83" i="1"/>
  <c r="K85" i="1"/>
  <c r="L85" i="1"/>
  <c r="L118" i="1" s="1"/>
  <c r="M85" i="1"/>
  <c r="N85" i="1"/>
  <c r="O85" i="1"/>
  <c r="J85" i="1"/>
  <c r="L83" i="1"/>
  <c r="M83" i="1"/>
  <c r="N83" i="1"/>
  <c r="O83" i="1"/>
  <c r="J83" i="1"/>
  <c r="K82" i="1"/>
  <c r="L82" i="1"/>
  <c r="M82" i="1"/>
  <c r="N82" i="1"/>
  <c r="O82" i="1"/>
  <c r="J82" i="1"/>
  <c r="K81" i="1"/>
  <c r="K74" i="1"/>
  <c r="K79" i="1" s="1"/>
  <c r="L79" i="1"/>
  <c r="M79" i="1"/>
  <c r="N79" i="1"/>
  <c r="O79" i="1"/>
  <c r="J79" i="1"/>
  <c r="L76" i="1"/>
  <c r="M76" i="1"/>
  <c r="N76" i="1"/>
  <c r="O76" i="1"/>
  <c r="J76" i="1"/>
  <c r="L75" i="1"/>
  <c r="M75" i="1"/>
  <c r="N75" i="1"/>
  <c r="O75" i="1"/>
  <c r="J75" i="1"/>
  <c r="K67" i="1"/>
  <c r="K72" i="1" s="1"/>
  <c r="L72" i="1"/>
  <c r="M72" i="1"/>
  <c r="N72" i="1"/>
  <c r="O72" i="1"/>
  <c r="J72" i="1"/>
  <c r="K69" i="1"/>
  <c r="L69" i="1"/>
  <c r="M69" i="1"/>
  <c r="N69" i="1"/>
  <c r="O69" i="1"/>
  <c r="J69" i="1"/>
  <c r="K68" i="1"/>
  <c r="L68" i="1"/>
  <c r="M68" i="1"/>
  <c r="N68" i="1"/>
  <c r="O68" i="1"/>
  <c r="J68" i="1"/>
  <c r="K60" i="1"/>
  <c r="K65" i="1" s="1"/>
  <c r="L65" i="1"/>
  <c r="M65" i="1"/>
  <c r="M119" i="1" s="1"/>
  <c r="N65" i="1"/>
  <c r="O65" i="1"/>
  <c r="J65" i="1"/>
  <c r="L62" i="1"/>
  <c r="M62" i="1"/>
  <c r="N62" i="1"/>
  <c r="L61" i="1"/>
  <c r="M61" i="1"/>
  <c r="N61" i="1"/>
  <c r="O61" i="1"/>
  <c r="O62" i="1" s="1"/>
  <c r="J61" i="1"/>
  <c r="J62" i="1" s="1"/>
  <c r="K59" i="1"/>
  <c r="L59" i="1"/>
  <c r="M59" i="1"/>
  <c r="N59" i="1"/>
  <c r="O59" i="1"/>
  <c r="J59" i="1"/>
  <c r="K58" i="1"/>
  <c r="K57" i="1"/>
  <c r="K56" i="1"/>
  <c r="K55" i="1"/>
  <c r="K52" i="1"/>
  <c r="L52" i="1"/>
  <c r="M52" i="1"/>
  <c r="N52" i="1"/>
  <c r="O52" i="1"/>
  <c r="J52" i="1"/>
  <c r="L50" i="1"/>
  <c r="M50" i="1"/>
  <c r="N50" i="1"/>
  <c r="O50" i="1"/>
  <c r="K50" i="1"/>
  <c r="J50" i="1"/>
  <c r="K49" i="1"/>
  <c r="L49" i="1"/>
  <c r="M49" i="1"/>
  <c r="N49" i="1"/>
  <c r="O49" i="1"/>
  <c r="J49" i="1"/>
  <c r="K48" i="1"/>
  <c r="K46" i="1"/>
  <c r="L46" i="1"/>
  <c r="M46" i="1"/>
  <c r="N46" i="1"/>
  <c r="O46" i="1"/>
  <c r="J46" i="1"/>
  <c r="K43" i="1"/>
  <c r="M43" i="1"/>
  <c r="N43" i="1"/>
  <c r="O43" i="1"/>
  <c r="J43" i="1"/>
  <c r="K41" i="1"/>
  <c r="K39" i="1"/>
  <c r="L39" i="1"/>
  <c r="M39" i="1"/>
  <c r="N39" i="1"/>
  <c r="O39" i="1"/>
  <c r="J39" i="1"/>
  <c r="K38" i="1"/>
  <c r="L38" i="1"/>
  <c r="M38" i="1"/>
  <c r="N38" i="1"/>
  <c r="O38" i="1"/>
  <c r="J38" i="1"/>
  <c r="K36" i="1"/>
  <c r="L36" i="1"/>
  <c r="M36" i="1"/>
  <c r="N36" i="1"/>
  <c r="O36" i="1"/>
  <c r="J36" i="1"/>
  <c r="K35" i="1"/>
  <c r="L35" i="1"/>
  <c r="M35" i="1"/>
  <c r="N35" i="1"/>
  <c r="O35" i="1"/>
  <c r="J35" i="1"/>
  <c r="K34" i="1"/>
  <c r="K33" i="1"/>
  <c r="K28" i="1"/>
  <c r="K31" i="1"/>
  <c r="L31" i="1"/>
  <c r="M31" i="1"/>
  <c r="N31" i="1"/>
  <c r="O31" i="1"/>
  <c r="J31" i="1"/>
  <c r="L28" i="1"/>
  <c r="M28" i="1"/>
  <c r="N28" i="1"/>
  <c r="O28" i="1"/>
  <c r="K27" i="1"/>
  <c r="L27" i="1"/>
  <c r="M27" i="1"/>
  <c r="N27" i="1"/>
  <c r="O27" i="1"/>
  <c r="J27" i="1"/>
  <c r="K26" i="1"/>
  <c r="K24" i="1"/>
  <c r="K25" i="1"/>
  <c r="K23" i="1"/>
  <c r="K22" i="1"/>
  <c r="K19" i="1"/>
  <c r="L19" i="1"/>
  <c r="M19" i="1"/>
  <c r="N19" i="1"/>
  <c r="O19" i="1"/>
  <c r="J19" i="1"/>
  <c r="K16" i="1"/>
  <c r="L16" i="1"/>
  <c r="M16" i="1"/>
  <c r="N16" i="1"/>
  <c r="O16" i="1"/>
  <c r="J16" i="1"/>
  <c r="K15" i="1"/>
  <c r="K13" i="1"/>
  <c r="L13" i="1"/>
  <c r="M13" i="1"/>
  <c r="N13" i="1"/>
  <c r="O13" i="1"/>
  <c r="J13" i="1"/>
  <c r="K10" i="1"/>
  <c r="L10" i="1"/>
  <c r="M10" i="1"/>
  <c r="N10" i="1"/>
  <c r="O10" i="1"/>
  <c r="K9" i="1"/>
  <c r="L9" i="1"/>
  <c r="M9" i="1"/>
  <c r="N9" i="1"/>
  <c r="O9" i="1"/>
  <c r="J9" i="1"/>
  <c r="K7" i="1"/>
  <c r="K8" i="1"/>
  <c r="K6" i="1"/>
  <c r="N118" i="1"/>
  <c r="O118" i="1"/>
  <c r="J118" i="1"/>
  <c r="K117" i="1"/>
  <c r="L117" i="1"/>
  <c r="M117" i="1"/>
  <c r="N117" i="1"/>
  <c r="O117" i="1"/>
  <c r="J117" i="1"/>
  <c r="M116" i="1" l="1"/>
  <c r="N116" i="1"/>
  <c r="L116" i="1"/>
  <c r="J116" i="1"/>
  <c r="O116" i="1"/>
  <c r="O119" i="1"/>
  <c r="K75" i="1"/>
  <c r="K76" i="1" s="1"/>
  <c r="L119" i="1"/>
  <c r="K61" i="1"/>
  <c r="K62" i="1" s="1"/>
  <c r="M118" i="1" l="1"/>
  <c r="J119" i="1" l="1"/>
  <c r="N119" i="1" l="1"/>
  <c r="L12" i="1"/>
  <c r="M12" i="1"/>
  <c r="O12" i="1"/>
  <c r="K119" i="1" l="1"/>
  <c r="K116" i="1" s="1"/>
</calcChain>
</file>

<file path=xl/sharedStrings.xml><?xml version="1.0" encoding="utf-8"?>
<sst xmlns="http://schemas.openxmlformats.org/spreadsheetml/2006/main" count="403" uniqueCount="148">
  <si>
    <t>№ п/п</t>
  </si>
  <si>
    <t>Наименование национального проекта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</si>
  <si>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</si>
  <si>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</si>
  <si>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</si>
  <si>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</si>
  <si>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</si>
  <si>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</si>
  <si>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</si>
  <si>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</si>
  <si>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</si>
  <si>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</si>
  <si>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</si>
  <si>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</si>
  <si>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</si>
  <si>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</si>
  <si>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областной
бюджет, руб.</t>
  </si>
  <si>
    <t>местный
бюджет, руб.</t>
  </si>
  <si>
    <t>Всего 1 закупка</t>
  </si>
  <si>
    <t>-</t>
  </si>
  <si>
    <t xml:space="preserve">Согласовано: Директор МКУ "Центр компетенций ЦБУ и МЗ"
Щукина З.А.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</si>
  <si>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</si>
  <si>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</si>
  <si>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</si>
  <si>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</si>
  <si>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</si>
  <si>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</si>
  <si>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</si>
  <si>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</si>
  <si>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эл. аукцион</t>
  </si>
  <si>
    <t>1 закупка, относящаяся к категории "Прочие"</t>
  </si>
  <si>
    <t>Итого 1 закупка для одного заказчика, в т.ч.</t>
  </si>
  <si>
    <t>0 закупок в рамках нац.проектов</t>
  </si>
  <si>
    <t>0 закупок в рамках гос.программы</t>
  </si>
  <si>
    <t>_</t>
  </si>
  <si>
    <t>сентябрь</t>
  </si>
  <si>
    <t>октябрь</t>
  </si>
  <si>
    <t>ноябрь</t>
  </si>
  <si>
    <t>МБОУ СОШ с.Тербуны</t>
  </si>
  <si>
    <t>Закупка бумаги для оргтехники формата А4</t>
  </si>
  <si>
    <t>17.12.14.110</t>
  </si>
  <si>
    <t>1 закупка в рамках гос.программы</t>
  </si>
  <si>
    <t>0 закупок, относящаяся к категории "Прочие"</t>
  </si>
  <si>
    <t>Закупка мебели для нужд МБОУ СОШ с.Тербуны</t>
  </si>
  <si>
    <t>31.01.12.122-00000004            31.01.11.150-00000021</t>
  </si>
  <si>
    <t>Итого1 закупка для одного заказчика, в т.ч.</t>
  </si>
  <si>
    <t>Поставка автомобильного топлива</t>
  </si>
  <si>
    <t>19.20</t>
  </si>
  <si>
    <t>Ремонт асфальтобетонного покрытия дорог общего пользования местного значения расположенных в границах Тербунского муниципального района Липецкой области</t>
  </si>
  <si>
    <t>42.11</t>
  </si>
  <si>
    <t>71.20</t>
  </si>
  <si>
    <t>Оказание услуг по отлову и содержанию животных без владельцев на территории Тербунского муниципального района</t>
  </si>
  <si>
    <t>75.00</t>
  </si>
  <si>
    <t>Всего 4 закупки</t>
  </si>
  <si>
    <t>Выполнение работ, связанных с осуществлением регулярных перевозок пассажиров и багажа автомобильным транспортом, по внутримуниципальным маршрутам по регулируемым тарифам для нужд Тербунского муниципального района Липецкой области</t>
  </si>
  <si>
    <t>49.31</t>
  </si>
  <si>
    <t xml:space="preserve">Выполнение работ, связанных с осуществлением регулярных перевозок пассажиров и багажа автомобильным транспортом, по внутримуниципальным маршрутам по регулируемым тарифам для нужд Тербунского муниципального района Липецкой </t>
  </si>
  <si>
    <t>Всего 3 закупки</t>
  </si>
  <si>
    <t>3 закупки, относящаяся к категории "Прочие"</t>
  </si>
  <si>
    <t>Администрация Тербунского муниципального округа</t>
  </si>
  <si>
    <t>22.23.</t>
  </si>
  <si>
    <t xml:space="preserve">Поставка контейнеров для сбора твердых коммунальных отходов для нужд администрации Тербунского муниципального округа Липецкой области </t>
  </si>
  <si>
    <t xml:space="preserve">Актуализация схем теплоснабжения Тербунского территориального отдела Тербунского муниципального округа Липецкой области и Тербунского Второго территориального отдела Тербунского муниципального округа Липецкой области на период до 2030 года </t>
  </si>
  <si>
    <t>Итого 1 закупки для одного заказчика, в т.ч.</t>
  </si>
  <si>
    <t>Итого 3 закупки дляодного заказчика, в т.ч.</t>
  </si>
  <si>
    <t>Ремонт щебеночнрого покрытия дорог общего пользования местного значения расположенных границах Тербунского района Липецкой области</t>
  </si>
  <si>
    <t>Ремонт асфальтобетонного покрытия дорог общего пользования местного значения расположенных границах Тербунского района Липецкой области</t>
  </si>
  <si>
    <t>Экспертиза объёмов и качества выполненных работ по ремонту асфальтобетонного покрытия</t>
  </si>
  <si>
    <t>Всего 5 закупок</t>
  </si>
  <si>
    <t>Итого 5 закупок для одного заказчика, в т.ч.</t>
  </si>
  <si>
    <t>5 закупок, относящаяся к категории "Прочие"</t>
  </si>
  <si>
    <t>МУ "Центр ресурсного обеспечения муницпальных учреждений Тербунского муниципального округа"</t>
  </si>
  <si>
    <t>Приобретение и поставка офисной бумаги</t>
  </si>
  <si>
    <t>71.12</t>
  </si>
  <si>
    <t>МБОУ СОШ с. Тербуны</t>
  </si>
  <si>
    <t>Поставка свежих овощей</t>
  </si>
  <si>
    <t>Поставка мясной продукции</t>
  </si>
  <si>
    <t>Поставка свежих фруктов</t>
  </si>
  <si>
    <t>Поставка мукомольной продукции</t>
  </si>
  <si>
    <t>10.11.11.110; 10.12.10.170</t>
  </si>
  <si>
    <t>01.22.12.000; 01.23.12.000; 01.23.13.000; 01.23.14.000; 01.24.10.10.000; 01.24.21.000</t>
  </si>
  <si>
    <t>01.11.75.110; 10.61.1; 10.61.21.111; 10.61.31.111; 10.61.32.111; 10.61.32.113; 10.61.32.114; 10.61.32.116</t>
  </si>
  <si>
    <t>Оказание услуг охраны на 2027 год</t>
  </si>
  <si>
    <t>80.10.12.200</t>
  </si>
  <si>
    <t>17.12.</t>
  </si>
  <si>
    <t>Закупка мясной продукции на 1 полугодие 2027 года</t>
  </si>
  <si>
    <t>Закупка молочной продукции (молоко, йогурт, сметана) на 1 полугодие 2027 года</t>
  </si>
  <si>
    <t>10.51.11.110; 10.51.56.110; 10.51.52.200; 10.51.52.110</t>
  </si>
  <si>
    <t>Закупка свежих овощей на 1 полугодие 2027 года</t>
  </si>
  <si>
    <t>01.13.51.120; 01.13.41.110; 01.13.43.110; 01.13.12.120; 01.13.49.110; 01.13.42.000; 01.13.42.19.000; 01.13.32.000; 01.13.34.000</t>
  </si>
  <si>
    <t>Закупка молочной продукции (масло сливочное, творог, сыр) на 1 полугодие 2027 года</t>
  </si>
  <si>
    <t>10.51.30.111; 10.51.40.300; 10.51.40.342; 10.51.40.170; 10.51.40.120; 10.51.40.122</t>
  </si>
  <si>
    <t>Закупка свежих фруктов на 1 полугодие 2027 года</t>
  </si>
  <si>
    <t>01.22.12.000; 01.23.13.000; 01.24.10.000; 01.23.14.000; 01.23.12.000; 01.24.21.000</t>
  </si>
  <si>
    <t>Закупка рыбы свежемороженой на 1 полугодие 2027 года</t>
  </si>
  <si>
    <t>03.11.20.222; 03.11.20.113; 03.11.20.126</t>
  </si>
  <si>
    <t>Закупка мясной продукции (пельмени,фрикадельки,фарш на 1 полугодие 2027 года</t>
  </si>
  <si>
    <t>10.13.14.700</t>
  </si>
  <si>
    <t>Закупка кондитерских изделий на 1 полугодие 2027 года</t>
  </si>
  <si>
    <t>10.72.12.130; 10.72.12.112; 10.72.12.120</t>
  </si>
  <si>
    <t>19.20.21.100; 19.20.21.135; 19.20.21.315; 19.20.21.325</t>
  </si>
  <si>
    <t>МУ "Центр ресурсного обеспечения муниципальных учреждений Тербунского округа Липецкой области"</t>
  </si>
  <si>
    <t>49.31.21.110</t>
  </si>
  <si>
    <t xml:space="preserve">Выполнение работ, связанных с осуществлением регулярных перевозок пассажиров и багажа автомобильным транспортом, по внутримуниципальным маршрутам по регулируемым тарифам для нужд Тербунского муниципального округа Липецкой </t>
  </si>
  <si>
    <t>Выполнение работ, связанных с осуществлением регулярных перевозок пассажиров и багажа автомобильным транспортом по регулируемым тарифам по внутригородским маршрутам маршрутной сети в с. Тербуны Тербунского муниципального района Липецкой</t>
  </si>
  <si>
    <t>Итого 13 закупок для трех заказчиков, в т.ч.</t>
  </si>
  <si>
    <t>13 закупок, относящаяся к категории "Прочие"</t>
  </si>
  <si>
    <t>Всего 9 закупок</t>
  </si>
  <si>
    <t>17.12.14.129</t>
  </si>
  <si>
    <t>Приобретение и поставка офисной бумаги для нужд администрации Тербунского муниципального округа Липецкой области</t>
  </si>
  <si>
    <t>Администрация Тербунского муниципального округа Липецкой области</t>
  </si>
  <si>
    <t>1  закупка в рамках гос.программы</t>
  </si>
  <si>
    <t>Поставка песка для приготовления пескосоляной смеси</t>
  </si>
  <si>
    <t>Администрация  Тербунского сельсовета Тербунского округа</t>
  </si>
  <si>
    <t>08.12.11.130</t>
  </si>
  <si>
    <t>0  закупка в рамках гос.программы</t>
  </si>
  <si>
    <t>Поставка концентрата минерального "Галит"</t>
  </si>
  <si>
    <t>08.93.10.115</t>
  </si>
  <si>
    <t>Итого 5 закупок  для двух заказчиков, в т.ч.</t>
  </si>
  <si>
    <t>1 закупки в рамках гос.программы</t>
  </si>
  <si>
    <t>Всего 2 закупки</t>
  </si>
  <si>
    <t>Капитальный ремонт</t>
  </si>
  <si>
    <t>41.20.</t>
  </si>
  <si>
    <t>Итого 2 закупки для двух заказчиков, в т.ч.</t>
  </si>
  <si>
    <t>ВСЕГО 2026</t>
  </si>
  <si>
    <t>Всего 9  закупок для  4 заказчиков, в т.ч.</t>
  </si>
  <si>
    <t>8 закупок, относящихся к категории "Прочие"</t>
  </si>
  <si>
    <t>Итого 0 закупок для 0 заказчиков, в т.ч.</t>
  </si>
  <si>
    <t>0 закупок, относящихся к категории "Прочие"</t>
  </si>
  <si>
    <t xml:space="preserve">01.13.12.120; 01.13.19.000; 01.13.32.000; 01.13.34.000; 01.13.41.000; 01.13.42.000; </t>
  </si>
  <si>
    <t>федеральный 
бюджет, руб.</t>
  </si>
  <si>
    <r>
      <t xml:space="preserve">График централизованного определения поставщика (подрядчика, исполнителя) закупок товаров (работ, услуг) на 2026 год, 
осуществляемого МКУ "Центр компетенций ЦБУ и МЗ" Тербунского муниципального района
по состоянию на 01.01.2026 года
</t>
    </r>
    <r>
      <rPr>
        <b/>
        <i/>
        <sz val="24"/>
        <color rgb="FFFF0000"/>
        <rFont val="Times New Roman"/>
        <family val="1"/>
        <charset val="204"/>
      </rPr>
      <t>(версия 0)</t>
    </r>
  </si>
  <si>
    <t>Наименование 
заказчика</t>
  </si>
  <si>
    <t>Государственная программа  "Развитие образования Липецкой области"</t>
  </si>
  <si>
    <t>Государственная программа "Развитие образования Липецкой области"</t>
  </si>
  <si>
    <t>Государственная программа  "Эффективное государственное управление и развитие муниципальной службы в Липецкой области"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</si>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</sst>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[$-419]mmmm\ yyyy;@"/>
    <numFmt numFmtId="166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i/>
      <sz val="24"/>
      <color rgb="FFFF0000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2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6" borderId="3" xfId="0" applyFont="1" applyFill="1" applyBorder="1" applyAlignment="1">
      <alignment vertical="center"/>
    </xf>
    <xf numFmtId="0" fontId="9" fillId="6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vertical="center"/>
    </xf>
    <xf numFmtId="4" fontId="9" fillId="6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/>
    </xf>
    <xf numFmtId="4" fontId="10" fillId="5" borderId="2" xfId="0" applyNumberFormat="1" applyFont="1" applyFill="1" applyBorder="1" applyAlignment="1">
      <alignment horizontal="center" vertical="center"/>
    </xf>
    <xf numFmtId="4" fontId="2" fillId="6" borderId="2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0" xfId="0" applyFont="1"/>
    <xf numFmtId="0" fontId="2" fillId="3" borderId="0" xfId="0" applyFont="1" applyFill="1"/>
    <xf numFmtId="166" fontId="14" fillId="2" borderId="11" xfId="0" applyNumberFormat="1" applyFont="1" applyFill="1" applyBorder="1" applyAlignment="1">
      <alignment horizontal="center" vertical="center" wrapText="1"/>
    </xf>
    <xf numFmtId="0" fontId="14" fillId="0" borderId="0" xfId="0" applyFont="1"/>
    <xf numFmtId="4" fontId="14" fillId="2" borderId="11" xfId="0" applyNumberFormat="1" applyFont="1" applyFill="1" applyBorder="1" applyAlignment="1">
      <alignment horizontal="center" vertical="center" wrapText="1"/>
    </xf>
    <xf numFmtId="0" fontId="14" fillId="2" borderId="12" xfId="0" applyFont="1" applyFill="1" applyBorder="1"/>
    <xf numFmtId="0" fontId="2" fillId="0" borderId="0" xfId="0" applyFont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0" fontId="14" fillId="2" borderId="11" xfId="0" applyFont="1" applyFill="1" applyBorder="1"/>
    <xf numFmtId="166" fontId="14" fillId="2" borderId="11" xfId="0" applyNumberFormat="1" applyFont="1" applyFill="1" applyBorder="1" applyAlignment="1">
      <alignment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165" fontId="16" fillId="0" borderId="2" xfId="0" applyNumberFormat="1" applyFont="1" applyBorder="1" applyAlignment="1">
      <alignment horizontal="center" vertical="center" wrapText="1"/>
    </xf>
    <xf numFmtId="49" fontId="16" fillId="3" borderId="4" xfId="0" applyNumberFormat="1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right" vertical="center" wrapText="1"/>
    </xf>
    <xf numFmtId="4" fontId="8" fillId="4" borderId="9" xfId="0" applyNumberFormat="1" applyFont="1" applyFill="1" applyBorder="1" applyAlignment="1">
      <alignment horizontal="center" vertical="center" wrapText="1"/>
    </xf>
    <xf numFmtId="4" fontId="2" fillId="4" borderId="9" xfId="0" applyNumberFormat="1" applyFont="1" applyFill="1" applyBorder="1" applyAlignment="1">
      <alignment horizontal="center" vertical="center"/>
    </xf>
    <xf numFmtId="4" fontId="2" fillId="4" borderId="10" xfId="0" applyNumberFormat="1" applyFont="1" applyFill="1" applyBorder="1" applyAlignment="1">
      <alignment horizontal="center" vertical="center"/>
    </xf>
    <xf numFmtId="4" fontId="15" fillId="0" borderId="0" xfId="0" applyNumberFormat="1" applyFont="1" applyAlignment="1">
      <alignment horizontal="left" vertical="top"/>
    </xf>
    <xf numFmtId="0" fontId="16" fillId="0" borderId="28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49" fontId="16" fillId="0" borderId="29" xfId="0" applyNumberFormat="1" applyFont="1" applyBorder="1" applyAlignment="1">
      <alignment horizontal="center" vertical="center" wrapText="1"/>
    </xf>
    <xf numFmtId="4" fontId="16" fillId="0" borderId="29" xfId="0" applyNumberFormat="1" applyFont="1" applyBorder="1" applyAlignment="1">
      <alignment horizontal="center" vertical="center" wrapText="1"/>
    </xf>
    <xf numFmtId="165" fontId="16" fillId="0" borderId="29" xfId="0" applyNumberFormat="1" applyFont="1" applyBorder="1" applyAlignment="1">
      <alignment horizontal="center" vertical="center" wrapText="1"/>
    </xf>
    <xf numFmtId="49" fontId="16" fillId="3" borderId="30" xfId="0" applyNumberFormat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center" vertical="center" wrapText="1"/>
    </xf>
    <xf numFmtId="2" fontId="16" fillId="0" borderId="29" xfId="0" applyNumberFormat="1" applyFont="1" applyBorder="1" applyAlignment="1">
      <alignment horizontal="center" vertical="center" wrapText="1"/>
    </xf>
    <xf numFmtId="16" fontId="16" fillId="0" borderId="29" xfId="0" applyNumberFormat="1" applyFont="1" applyBorder="1" applyAlignment="1">
      <alignment horizontal="center" vertical="center" wrapText="1"/>
    </xf>
    <xf numFmtId="16" fontId="16" fillId="0" borderId="2" xfId="0" applyNumberFormat="1" applyFont="1" applyBorder="1" applyAlignment="1">
      <alignment horizontal="center" vertical="center" wrapText="1"/>
    </xf>
    <xf numFmtId="2" fontId="16" fillId="0" borderId="2" xfId="0" applyNumberFormat="1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49" fontId="16" fillId="3" borderId="10" xfId="0" applyNumberFormat="1" applyFont="1" applyFill="1" applyBorder="1" applyAlignment="1">
      <alignment horizontal="center" vertical="center" wrapText="1"/>
    </xf>
    <xf numFmtId="0" fontId="2" fillId="7" borderId="0" xfId="0" applyFont="1" applyFill="1"/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4" fontId="16" fillId="0" borderId="34" xfId="0" applyNumberFormat="1" applyFont="1" applyBorder="1" applyAlignment="1">
      <alignment horizontal="center" vertical="center" wrapText="1"/>
    </xf>
    <xf numFmtId="4" fontId="16" fillId="0" borderId="9" xfId="0" applyNumberFormat="1" applyFont="1" applyBorder="1" applyAlignment="1">
      <alignment horizontal="center" vertical="center" wrapText="1"/>
    </xf>
    <xf numFmtId="49" fontId="16" fillId="3" borderId="36" xfId="0" applyNumberFormat="1" applyFont="1" applyFill="1" applyBorder="1" applyAlignment="1">
      <alignment horizontal="center" vertical="center" wrapText="1"/>
    </xf>
    <xf numFmtId="49" fontId="16" fillId="3" borderId="2" xfId="0" applyNumberFormat="1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49" fontId="19" fillId="5" borderId="2" xfId="0" applyNumberFormat="1" applyFont="1" applyFill="1" applyBorder="1" applyAlignment="1">
      <alignment horizontal="center" vertical="center" wrapText="1"/>
    </xf>
    <xf numFmtId="4" fontId="19" fillId="5" borderId="2" xfId="0" applyNumberFormat="1" applyFont="1" applyFill="1" applyBorder="1" applyAlignment="1">
      <alignment horizontal="center" vertical="center" wrapText="1"/>
    </xf>
    <xf numFmtId="4" fontId="19" fillId="5" borderId="6" xfId="0" applyNumberFormat="1" applyFont="1" applyFill="1" applyBorder="1" applyAlignment="1">
      <alignment horizontal="center" vertical="center" wrapText="1"/>
    </xf>
    <xf numFmtId="4" fontId="19" fillId="5" borderId="35" xfId="0" applyNumberFormat="1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horizontal="center" vertical="center" wrapText="1"/>
    </xf>
    <xf numFmtId="0" fontId="13" fillId="7" borderId="20" xfId="0" applyFont="1" applyFill="1" applyBorder="1" applyAlignment="1">
      <alignment horizontal="center" vertical="center" wrapText="1"/>
    </xf>
    <xf numFmtId="0" fontId="13" fillId="7" borderId="27" xfId="0" applyFont="1" applyFill="1" applyBorder="1" applyAlignment="1">
      <alignment horizontal="center" vertical="center" wrapText="1"/>
    </xf>
    <xf numFmtId="166" fontId="14" fillId="2" borderId="21" xfId="0" applyNumberFormat="1" applyFont="1" applyFill="1" applyBorder="1" applyAlignment="1">
      <alignment horizontal="left" vertical="center" wrapText="1"/>
    </xf>
    <xf numFmtId="166" fontId="14" fillId="2" borderId="22" xfId="0" applyNumberFormat="1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4" fontId="15" fillId="0" borderId="0" xfId="0" applyNumberFormat="1" applyFont="1" applyAlignment="1">
      <alignment horizontal="left" vertical="top" wrapText="1"/>
    </xf>
    <xf numFmtId="0" fontId="0" fillId="0" borderId="0" xfId="0" applyAlignment="1">
      <alignment wrapText="1"/>
    </xf>
    <xf numFmtId="4" fontId="6" fillId="2" borderId="14" xfId="0" applyNumberFormat="1" applyFont="1" applyFill="1" applyBorder="1" applyAlignment="1">
      <alignment horizontal="center" vertical="center" wrapText="1"/>
    </xf>
    <xf numFmtId="4" fontId="6" fillId="2" borderId="15" xfId="0" applyNumberFormat="1" applyFont="1" applyFill="1" applyBorder="1" applyAlignment="1">
      <alignment horizontal="center" vertical="center" wrapText="1"/>
    </xf>
    <xf numFmtId="4" fontId="6" fillId="2" borderId="17" xfId="0" applyNumberFormat="1" applyFont="1" applyFill="1" applyBorder="1" applyAlignment="1">
      <alignment horizontal="center" vertical="center" wrapText="1"/>
    </xf>
    <xf numFmtId="4" fontId="6" fillId="2" borderId="19" xfId="0" applyNumberFormat="1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4" fontId="6" fillId="2" borderId="24" xfId="0" applyNumberFormat="1" applyFont="1" applyFill="1" applyBorder="1" applyAlignment="1">
      <alignment horizontal="center" vertical="center" wrapText="1"/>
    </xf>
    <xf numFmtId="4" fontId="6" fillId="2" borderId="25" xfId="0" applyNumberFormat="1" applyFont="1" applyFill="1" applyBorder="1" applyAlignment="1">
      <alignment horizontal="center" vertical="center" wrapText="1"/>
    </xf>
    <xf numFmtId="4" fontId="6" fillId="2" borderId="26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49" fontId="6" fillId="2" borderId="14" xfId="0" applyNumberFormat="1" applyFont="1" applyFill="1" applyBorder="1" applyAlignment="1">
      <alignment horizontal="center" vertical="center" wrapText="1"/>
    </xf>
    <xf numFmtId="49" fontId="6" fillId="2" borderId="15" xfId="0" applyNumberFormat="1" applyFont="1" applyFill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0" fillId="0" borderId="27" xfId="0" applyBorder="1"/>
  </cellXfs>
  <cellStyles count="7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19"/>
  <sheetViews>
    <sheetView tabSelected="1" topLeftCell="A100" zoomScale="50" zoomScaleNormal="50" zoomScaleSheetLayoutView="40" workbookViewId="0">
      <selection activeCell="A115" sqref="A115:Q115"/>
    </sheetView>
  </sheetViews>
  <sheetFormatPr defaultColWidth="9.140625" defaultRowHeight="15" x14ac:dyDescent="0.25"/>
  <cols>
    <col min="1" max="1" width="9.140625" style="27"/>
    <col min="2" max="2" width="41.42578125" style="5" customWidth="1"/>
    <col min="3" max="3" width="19.7109375" style="5" customWidth="1"/>
    <col min="4" max="4" width="82.85546875" style="27" customWidth="1"/>
    <col min="5" max="6" width="27.42578125" style="27" customWidth="1"/>
    <col min="7" max="7" width="42.5703125" style="2" customWidth="1"/>
    <col min="8" max="8" width="48.140625" style="3" customWidth="1"/>
    <col min="9" max="9" width="41" style="27" customWidth="1"/>
    <col min="10" max="15" width="34.5703125" style="4" customWidth="1"/>
    <col min="16" max="16" width="27.42578125" style="4" hidden="1" customWidth="1"/>
    <col min="17" max="17" width="27.42578125" style="4" customWidth="1"/>
    <col min="18" max="18" width="16.28515625" style="1" bestFit="1" customWidth="1"/>
    <col min="19" max="16384" width="9.140625" style="1"/>
  </cols>
  <sheetData>
    <row r="1" spans="1:17" ht="90" customHeight="1" x14ac:dyDescent="0.25">
      <c r="M1" s="42"/>
      <c r="N1" s="90" t="s">
        <v>20</v>
      </c>
      <c r="O1" s="91"/>
      <c r="P1" s="91"/>
      <c r="Q1" s="91"/>
    </row>
    <row r="2" spans="1:17" ht="162" customHeight="1" thickBot="1" x14ac:dyDescent="0.3">
      <c r="A2" s="96" t="s">
        <v>131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spans="1:17" ht="67.900000000000006" customHeight="1" x14ac:dyDescent="0.25">
      <c r="A3" s="100" t="s">
        <v>0</v>
      </c>
      <c r="B3" s="102" t="s">
        <v>132</v>
      </c>
      <c r="C3" s="102" t="s">
        <v>8</v>
      </c>
      <c r="D3" s="102" t="s">
        <v>14</v>
      </c>
      <c r="E3" s="102" t="s">
        <v>1</v>
      </c>
      <c r="F3" s="102" t="s">
        <v>5</v>
      </c>
      <c r="G3" s="102" t="s">
        <v>6</v>
      </c>
      <c r="H3" s="104" t="s">
        <v>2</v>
      </c>
      <c r="I3" s="102" t="s">
        <v>3</v>
      </c>
      <c r="J3" s="92" t="s">
        <v>4</v>
      </c>
      <c r="K3" s="97" t="s">
        <v>13</v>
      </c>
      <c r="L3" s="98"/>
      <c r="M3" s="98"/>
      <c r="N3" s="98"/>
      <c r="O3" s="99"/>
      <c r="P3" s="92" t="s">
        <v>7</v>
      </c>
      <c r="Q3" s="94" t="s">
        <v>15</v>
      </c>
    </row>
    <row r="4" spans="1:17" ht="139.15" customHeight="1" thickBot="1" x14ac:dyDescent="0.3">
      <c r="A4" s="101"/>
      <c r="B4" s="103"/>
      <c r="C4" s="103"/>
      <c r="D4" s="103"/>
      <c r="E4" s="103"/>
      <c r="F4" s="103"/>
      <c r="G4" s="103"/>
      <c r="H4" s="105"/>
      <c r="I4" s="103"/>
      <c r="J4" s="93"/>
      <c r="K4" s="28" t="s">
        <v>11</v>
      </c>
      <c r="L4" s="28" t="s">
        <v>130</v>
      </c>
      <c r="M4" s="28" t="s">
        <v>16</v>
      </c>
      <c r="N4" s="28" t="s">
        <v>17</v>
      </c>
      <c r="O4" s="28" t="s">
        <v>12</v>
      </c>
      <c r="P4" s="93"/>
      <c r="Q4" s="95"/>
    </row>
    <row r="5" spans="1:17" s="64" customFormat="1" ht="60" customHeight="1" thickBot="1" x14ac:dyDescent="0.3">
      <c r="A5" s="77" t="s">
        <v>136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9"/>
    </row>
    <row r="6" spans="1:17" ht="102.75" customHeight="1" x14ac:dyDescent="0.25">
      <c r="A6" s="31">
        <v>1</v>
      </c>
      <c r="B6" s="84" t="s">
        <v>59</v>
      </c>
      <c r="C6" s="87">
        <v>4815000698</v>
      </c>
      <c r="D6" s="53" t="s">
        <v>48</v>
      </c>
      <c r="E6" s="53" t="s">
        <v>19</v>
      </c>
      <c r="F6" s="53" t="s">
        <v>19</v>
      </c>
      <c r="G6" s="45" t="s">
        <v>19</v>
      </c>
      <c r="H6" s="54" t="s">
        <v>19</v>
      </c>
      <c r="I6" s="46" t="s">
        <v>49</v>
      </c>
      <c r="J6" s="46">
        <v>27194550.699999999</v>
      </c>
      <c r="K6" s="69">
        <f>SUM(L6:O6)</f>
        <v>27194550.699999999</v>
      </c>
      <c r="L6" s="46">
        <v>0</v>
      </c>
      <c r="M6" s="46">
        <v>0</v>
      </c>
      <c r="N6" s="46">
        <v>27194550.699999999</v>
      </c>
      <c r="O6" s="57">
        <v>0</v>
      </c>
      <c r="P6" s="71" t="s">
        <v>21</v>
      </c>
      <c r="Q6" s="70" t="s">
        <v>29</v>
      </c>
    </row>
    <row r="7" spans="1:17" s="21" customFormat="1" ht="102.75" customHeight="1" x14ac:dyDescent="0.25">
      <c r="A7" s="31">
        <v>2</v>
      </c>
      <c r="B7" s="85"/>
      <c r="C7" s="88"/>
      <c r="D7" s="32" t="s">
        <v>62</v>
      </c>
      <c r="E7" s="32" t="s">
        <v>19</v>
      </c>
      <c r="F7" s="32" t="s">
        <v>19</v>
      </c>
      <c r="G7" s="32" t="s">
        <v>19</v>
      </c>
      <c r="H7" s="33" t="s">
        <v>19</v>
      </c>
      <c r="I7" s="50" t="s">
        <v>73</v>
      </c>
      <c r="J7" s="34">
        <v>431333</v>
      </c>
      <c r="K7" s="68">
        <f t="shared" ref="K7:K8" si="0">SUM(L7:O7)</f>
        <v>431333</v>
      </c>
      <c r="L7" s="34">
        <v>0</v>
      </c>
      <c r="M7" s="34">
        <v>0</v>
      </c>
      <c r="N7" s="34">
        <v>431333</v>
      </c>
      <c r="O7" s="34">
        <v>0</v>
      </c>
      <c r="P7" s="35" t="s">
        <v>21</v>
      </c>
      <c r="Q7" s="36" t="s">
        <v>29</v>
      </c>
    </row>
    <row r="8" spans="1:17" s="21" customFormat="1" ht="102.75" customHeight="1" thickBot="1" x14ac:dyDescent="0.3">
      <c r="A8" s="49">
        <v>3</v>
      </c>
      <c r="B8" s="86"/>
      <c r="C8" s="89"/>
      <c r="D8" s="55" t="s">
        <v>51</v>
      </c>
      <c r="E8" s="55" t="s">
        <v>19</v>
      </c>
      <c r="F8" s="55" t="s">
        <v>19</v>
      </c>
      <c r="G8" s="55" t="s">
        <v>19</v>
      </c>
      <c r="H8" s="45" t="s">
        <v>19</v>
      </c>
      <c r="I8" s="56" t="s">
        <v>52</v>
      </c>
      <c r="J8" s="46">
        <v>1087748</v>
      </c>
      <c r="K8" s="46">
        <f t="shared" si="0"/>
        <v>1087748</v>
      </c>
      <c r="L8" s="46">
        <v>0</v>
      </c>
      <c r="M8" s="46">
        <v>0</v>
      </c>
      <c r="N8" s="46">
        <v>1087748</v>
      </c>
      <c r="O8" s="46">
        <v>0</v>
      </c>
      <c r="P8" s="47" t="s">
        <v>21</v>
      </c>
      <c r="Q8" s="48" t="s">
        <v>29</v>
      </c>
    </row>
    <row r="9" spans="1:17" s="24" customFormat="1" ht="32.25" customHeight="1" thickBot="1" x14ac:dyDescent="0.35">
      <c r="A9" s="80" t="s">
        <v>57</v>
      </c>
      <c r="B9" s="81"/>
      <c r="C9" s="30"/>
      <c r="D9" s="30"/>
      <c r="E9" s="23"/>
      <c r="F9" s="23"/>
      <c r="G9" s="23"/>
      <c r="H9" s="23"/>
      <c r="I9" s="23"/>
      <c r="J9" s="25">
        <f>J6+J7+J8</f>
        <v>28713631.699999999</v>
      </c>
      <c r="K9" s="25">
        <f t="shared" ref="K9:O9" si="1">K6+K7+K8</f>
        <v>28713631.699999999</v>
      </c>
      <c r="L9" s="25">
        <f t="shared" si="1"/>
        <v>0</v>
      </c>
      <c r="M9" s="25">
        <f t="shared" si="1"/>
        <v>0</v>
      </c>
      <c r="N9" s="25">
        <f t="shared" si="1"/>
        <v>28713631.699999999</v>
      </c>
      <c r="O9" s="25">
        <f t="shared" si="1"/>
        <v>0</v>
      </c>
      <c r="P9" s="29"/>
      <c r="Q9" s="26"/>
    </row>
    <row r="10" spans="1:17" s="21" customFormat="1" ht="47.25" customHeight="1" x14ac:dyDescent="0.25">
      <c r="A10" s="82" t="s">
        <v>64</v>
      </c>
      <c r="B10" s="83"/>
      <c r="C10" s="83"/>
      <c r="D10" s="83"/>
      <c r="E10" s="37"/>
      <c r="F10" s="37"/>
      <c r="G10" s="37"/>
      <c r="H10" s="38"/>
      <c r="I10" s="38"/>
      <c r="J10" s="39">
        <f>J9</f>
        <v>28713631.699999999</v>
      </c>
      <c r="K10" s="39">
        <f t="shared" ref="K10:O10" si="2">K9</f>
        <v>28713631.699999999</v>
      </c>
      <c r="L10" s="39">
        <f t="shared" si="2"/>
        <v>0</v>
      </c>
      <c r="M10" s="39">
        <f t="shared" si="2"/>
        <v>0</v>
      </c>
      <c r="N10" s="39">
        <f t="shared" si="2"/>
        <v>28713631.699999999</v>
      </c>
      <c r="O10" s="39">
        <f t="shared" si="2"/>
        <v>0</v>
      </c>
      <c r="P10" s="40"/>
      <c r="Q10" s="41"/>
    </row>
    <row r="11" spans="1:17" s="21" customFormat="1" ht="47.25" customHeight="1" x14ac:dyDescent="0.25">
      <c r="A11" s="7" t="s">
        <v>32</v>
      </c>
      <c r="B11" s="8"/>
      <c r="C11" s="11"/>
      <c r="D11" s="8"/>
      <c r="E11" s="8"/>
      <c r="F11" s="8"/>
      <c r="G11" s="8"/>
      <c r="H11" s="8"/>
      <c r="I11" s="8"/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5"/>
      <c r="Q11" s="17"/>
    </row>
    <row r="12" spans="1:17" s="21" customFormat="1" ht="47.25" customHeight="1" x14ac:dyDescent="0.25">
      <c r="A12" s="9" t="s">
        <v>33</v>
      </c>
      <c r="B12" s="10"/>
      <c r="C12" s="13"/>
      <c r="D12" s="10"/>
      <c r="E12" s="10"/>
      <c r="F12" s="10"/>
      <c r="G12" s="10"/>
      <c r="H12" s="10"/>
      <c r="I12" s="10"/>
      <c r="J12" s="14">
        <v>0</v>
      </c>
      <c r="K12" s="14">
        <v>0</v>
      </c>
      <c r="L12" s="14">
        <f t="shared" ref="L12:O12" si="3">SUM(L6)</f>
        <v>0</v>
      </c>
      <c r="M12" s="14">
        <f t="shared" si="3"/>
        <v>0</v>
      </c>
      <c r="N12" s="14">
        <v>0</v>
      </c>
      <c r="O12" s="14">
        <f t="shared" si="3"/>
        <v>0</v>
      </c>
      <c r="P12" s="16"/>
      <c r="Q12" s="18"/>
    </row>
    <row r="13" spans="1:17" s="21" customFormat="1" ht="47.25" customHeight="1" thickBot="1" x14ac:dyDescent="0.3">
      <c r="A13" s="65" t="s">
        <v>58</v>
      </c>
      <c r="B13" s="66"/>
      <c r="C13" s="66"/>
      <c r="D13" s="66"/>
      <c r="E13" s="66"/>
      <c r="F13" s="66"/>
      <c r="G13" s="66"/>
      <c r="H13" s="66"/>
      <c r="I13" s="66"/>
      <c r="J13" s="67">
        <f>J8+J7+J6</f>
        <v>28713631.699999999</v>
      </c>
      <c r="K13" s="67">
        <f t="shared" ref="K13:O13" si="4">K8+K7+K6</f>
        <v>28713631.699999999</v>
      </c>
      <c r="L13" s="67">
        <f t="shared" si="4"/>
        <v>0</v>
      </c>
      <c r="M13" s="67">
        <f t="shared" si="4"/>
        <v>0</v>
      </c>
      <c r="N13" s="67">
        <f t="shared" si="4"/>
        <v>28713631.699999999</v>
      </c>
      <c r="O13" s="67">
        <f t="shared" si="4"/>
        <v>0</v>
      </c>
      <c r="P13" s="19"/>
      <c r="Q13" s="20"/>
    </row>
    <row r="14" spans="1:17" s="64" customFormat="1" ht="60" customHeight="1" thickBot="1" x14ac:dyDescent="0.3">
      <c r="A14" s="77" t="s">
        <v>137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9"/>
    </row>
    <row r="15" spans="1:17" s="21" customFormat="1" ht="102.75" customHeight="1" thickBot="1" x14ac:dyDescent="0.3">
      <c r="A15" s="31">
        <v>1</v>
      </c>
      <c r="B15" s="32" t="s">
        <v>38</v>
      </c>
      <c r="C15" s="32">
        <v>4815000634</v>
      </c>
      <c r="D15" s="72" t="s">
        <v>39</v>
      </c>
      <c r="E15" s="72" t="s">
        <v>19</v>
      </c>
      <c r="F15" s="72" t="s">
        <v>19</v>
      </c>
      <c r="G15" s="72" t="s">
        <v>133</v>
      </c>
      <c r="H15" s="73" t="s">
        <v>34</v>
      </c>
      <c r="I15" s="72" t="s">
        <v>40</v>
      </c>
      <c r="J15" s="74">
        <v>130000</v>
      </c>
      <c r="K15" s="74">
        <f>SUM(L15:O15)</f>
        <v>130000</v>
      </c>
      <c r="L15" s="74">
        <v>0</v>
      </c>
      <c r="M15" s="74">
        <v>130000</v>
      </c>
      <c r="N15" s="74">
        <v>0</v>
      </c>
      <c r="O15" s="74">
        <v>0</v>
      </c>
      <c r="P15" s="74" t="s">
        <v>22</v>
      </c>
      <c r="Q15" s="74" t="s">
        <v>29</v>
      </c>
    </row>
    <row r="16" spans="1:17" s="24" customFormat="1" ht="32.25" customHeight="1" thickBot="1" x14ac:dyDescent="0.35">
      <c r="A16" s="80" t="s">
        <v>18</v>
      </c>
      <c r="B16" s="81"/>
      <c r="C16" s="30"/>
      <c r="D16" s="30"/>
      <c r="E16" s="23"/>
      <c r="F16" s="23"/>
      <c r="G16" s="23"/>
      <c r="H16" s="23"/>
      <c r="I16" s="23"/>
      <c r="J16" s="25">
        <f>J15</f>
        <v>130000</v>
      </c>
      <c r="K16" s="25">
        <f t="shared" ref="K16:O17" si="5">K15</f>
        <v>130000</v>
      </c>
      <c r="L16" s="25">
        <f t="shared" si="5"/>
        <v>0</v>
      </c>
      <c r="M16" s="25">
        <f t="shared" si="5"/>
        <v>130000</v>
      </c>
      <c r="N16" s="25">
        <f t="shared" si="5"/>
        <v>0</v>
      </c>
      <c r="O16" s="25">
        <f t="shared" si="5"/>
        <v>0</v>
      </c>
      <c r="P16" s="29"/>
      <c r="Q16" s="26"/>
    </row>
    <row r="17" spans="1:17" s="21" customFormat="1" ht="47.25" customHeight="1" x14ac:dyDescent="0.25">
      <c r="A17" s="82" t="s">
        <v>31</v>
      </c>
      <c r="B17" s="83"/>
      <c r="C17" s="83"/>
      <c r="D17" s="83"/>
      <c r="E17" s="37"/>
      <c r="F17" s="37"/>
      <c r="G17" s="37"/>
      <c r="H17" s="38"/>
      <c r="I17" s="38"/>
      <c r="J17" s="39">
        <f>J16</f>
        <v>130000</v>
      </c>
      <c r="K17" s="39">
        <f t="shared" si="5"/>
        <v>130000</v>
      </c>
      <c r="L17" s="39">
        <f t="shared" si="5"/>
        <v>0</v>
      </c>
      <c r="M17" s="39">
        <f t="shared" si="5"/>
        <v>130000</v>
      </c>
      <c r="N17" s="39">
        <f t="shared" si="5"/>
        <v>0</v>
      </c>
      <c r="O17" s="39">
        <f t="shared" si="5"/>
        <v>0</v>
      </c>
      <c r="P17" s="40"/>
      <c r="Q17" s="41"/>
    </row>
    <row r="18" spans="1:17" s="21" customFormat="1" ht="47.25" customHeight="1" x14ac:dyDescent="0.25">
      <c r="A18" s="7" t="s">
        <v>32</v>
      </c>
      <c r="B18" s="8"/>
      <c r="C18" s="11"/>
      <c r="D18" s="8"/>
      <c r="E18" s="8"/>
      <c r="F18" s="8"/>
      <c r="G18" s="8"/>
      <c r="H18" s="8"/>
      <c r="I18" s="8"/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5"/>
      <c r="Q18" s="17"/>
    </row>
    <row r="19" spans="1:17" s="21" customFormat="1" ht="47.25" customHeight="1" x14ac:dyDescent="0.25">
      <c r="A19" s="9" t="s">
        <v>119</v>
      </c>
      <c r="B19" s="10"/>
      <c r="C19" s="13"/>
      <c r="D19" s="10"/>
      <c r="E19" s="10"/>
      <c r="F19" s="10"/>
      <c r="G19" s="10"/>
      <c r="H19" s="10"/>
      <c r="I19" s="10"/>
      <c r="J19" s="14">
        <f>J15</f>
        <v>130000</v>
      </c>
      <c r="K19" s="14">
        <f t="shared" ref="K19:O19" si="6">K15</f>
        <v>130000</v>
      </c>
      <c r="L19" s="14">
        <f t="shared" si="6"/>
        <v>0</v>
      </c>
      <c r="M19" s="14">
        <f t="shared" si="6"/>
        <v>130000</v>
      </c>
      <c r="N19" s="14">
        <f t="shared" si="6"/>
        <v>0</v>
      </c>
      <c r="O19" s="14">
        <f t="shared" si="6"/>
        <v>0</v>
      </c>
      <c r="P19" s="16"/>
      <c r="Q19" s="18"/>
    </row>
    <row r="20" spans="1:17" s="21" customFormat="1" ht="47.25" customHeight="1" thickBot="1" x14ac:dyDescent="0.3">
      <c r="A20" s="65" t="s">
        <v>42</v>
      </c>
      <c r="B20" s="66"/>
      <c r="C20" s="66"/>
      <c r="D20" s="66"/>
      <c r="E20" s="66"/>
      <c r="F20" s="66"/>
      <c r="G20" s="66"/>
      <c r="H20" s="66"/>
      <c r="I20" s="66"/>
      <c r="J20" s="67">
        <v>0</v>
      </c>
      <c r="K20" s="67">
        <v>0</v>
      </c>
      <c r="L20" s="67">
        <v>0</v>
      </c>
      <c r="M20" s="67">
        <v>0</v>
      </c>
      <c r="N20" s="67">
        <v>0</v>
      </c>
      <c r="O20" s="67">
        <v>0</v>
      </c>
      <c r="P20" s="19"/>
      <c r="Q20" s="20"/>
    </row>
    <row r="21" spans="1:17" s="64" customFormat="1" ht="60" customHeight="1" thickBot="1" x14ac:dyDescent="0.3">
      <c r="A21" s="77" t="s">
        <v>138</v>
      </c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9"/>
    </row>
    <row r="22" spans="1:17" s="21" customFormat="1" ht="102.75" customHeight="1" x14ac:dyDescent="0.25">
      <c r="A22" s="31">
        <v>1</v>
      </c>
      <c r="B22" s="84" t="s">
        <v>59</v>
      </c>
      <c r="C22" s="84">
        <v>4815000698</v>
      </c>
      <c r="D22" s="32" t="s">
        <v>54</v>
      </c>
      <c r="E22" s="32" t="s">
        <v>19</v>
      </c>
      <c r="F22" s="32" t="s">
        <v>19</v>
      </c>
      <c r="G22" s="32" t="s">
        <v>19</v>
      </c>
      <c r="H22" s="33" t="s">
        <v>19</v>
      </c>
      <c r="I22" s="32" t="s">
        <v>55</v>
      </c>
      <c r="J22" s="34">
        <v>16350000</v>
      </c>
      <c r="K22" s="34">
        <f>SUM(L22:O22)</f>
        <v>16350000</v>
      </c>
      <c r="L22" s="34">
        <v>0</v>
      </c>
      <c r="M22" s="34">
        <v>0</v>
      </c>
      <c r="N22" s="34">
        <v>16350000</v>
      </c>
      <c r="O22" s="34">
        <v>0</v>
      </c>
      <c r="P22" s="35" t="s">
        <v>23</v>
      </c>
      <c r="Q22" s="36" t="s">
        <v>29</v>
      </c>
    </row>
    <row r="23" spans="1:17" s="21" customFormat="1" ht="102.75" customHeight="1" x14ac:dyDescent="0.25">
      <c r="A23" s="52">
        <v>2</v>
      </c>
      <c r="B23" s="85"/>
      <c r="C23" s="85"/>
      <c r="D23" s="32" t="s">
        <v>54</v>
      </c>
      <c r="E23" s="32" t="s">
        <v>19</v>
      </c>
      <c r="F23" s="32" t="s">
        <v>19</v>
      </c>
      <c r="G23" s="32" t="s">
        <v>19</v>
      </c>
      <c r="H23" s="33" t="s">
        <v>19</v>
      </c>
      <c r="I23" s="32" t="s">
        <v>55</v>
      </c>
      <c r="J23" s="34">
        <v>7000000</v>
      </c>
      <c r="K23" s="34">
        <f>SUM(L23:O23)</f>
        <v>7000000</v>
      </c>
      <c r="L23" s="34">
        <v>0</v>
      </c>
      <c r="M23" s="34">
        <v>0</v>
      </c>
      <c r="N23" s="34">
        <v>7000000</v>
      </c>
      <c r="O23" s="34">
        <v>0</v>
      </c>
      <c r="P23" s="35" t="s">
        <v>23</v>
      </c>
      <c r="Q23" s="36" t="s">
        <v>29</v>
      </c>
    </row>
    <row r="24" spans="1:17" s="21" customFormat="1" ht="102.75" customHeight="1" x14ac:dyDescent="0.25">
      <c r="A24" s="52">
        <v>3</v>
      </c>
      <c r="B24" s="85"/>
      <c r="C24" s="85"/>
      <c r="D24" s="32" t="s">
        <v>65</v>
      </c>
      <c r="E24" s="32" t="s">
        <v>19</v>
      </c>
      <c r="F24" s="32" t="s">
        <v>19</v>
      </c>
      <c r="G24" s="32" t="s">
        <v>19</v>
      </c>
      <c r="H24" s="33" t="s">
        <v>19</v>
      </c>
      <c r="I24" s="32" t="s">
        <v>49</v>
      </c>
      <c r="J24" s="34">
        <v>8778816.3499999996</v>
      </c>
      <c r="K24" s="34">
        <f t="shared" ref="K24:K25" si="7">SUM(L24:O24)</f>
        <v>8778816.3499999996</v>
      </c>
      <c r="L24" s="34">
        <v>0</v>
      </c>
      <c r="M24" s="34">
        <v>0</v>
      </c>
      <c r="N24" s="34">
        <v>8778816.3499999996</v>
      </c>
      <c r="O24" s="34">
        <v>0</v>
      </c>
      <c r="P24" s="35" t="s">
        <v>23</v>
      </c>
      <c r="Q24" s="36" t="s">
        <v>29</v>
      </c>
    </row>
    <row r="25" spans="1:17" s="21" customFormat="1" ht="102.75" customHeight="1" x14ac:dyDescent="0.25">
      <c r="A25" s="52">
        <v>4</v>
      </c>
      <c r="B25" s="85"/>
      <c r="C25" s="85"/>
      <c r="D25" s="32" t="s">
        <v>66</v>
      </c>
      <c r="E25" s="32" t="s">
        <v>19</v>
      </c>
      <c r="F25" s="32" t="s">
        <v>19</v>
      </c>
      <c r="G25" s="32" t="s">
        <v>19</v>
      </c>
      <c r="H25" s="33" t="s">
        <v>19</v>
      </c>
      <c r="I25" s="32" t="s">
        <v>49</v>
      </c>
      <c r="J25" s="34">
        <v>125000</v>
      </c>
      <c r="K25" s="34">
        <f t="shared" si="7"/>
        <v>125000</v>
      </c>
      <c r="L25" s="34">
        <v>0</v>
      </c>
      <c r="M25" s="34">
        <v>0</v>
      </c>
      <c r="N25" s="34">
        <v>125000</v>
      </c>
      <c r="O25" s="34">
        <v>0</v>
      </c>
      <c r="P25" s="35" t="s">
        <v>23</v>
      </c>
      <c r="Q25" s="36" t="s">
        <v>29</v>
      </c>
    </row>
    <row r="26" spans="1:17" s="21" customFormat="1" ht="102.75" customHeight="1" thickBot="1" x14ac:dyDescent="0.3">
      <c r="A26" s="51">
        <v>5</v>
      </c>
      <c r="B26" s="86"/>
      <c r="C26" s="86"/>
      <c r="D26" s="55" t="s">
        <v>67</v>
      </c>
      <c r="E26" s="55" t="s">
        <v>19</v>
      </c>
      <c r="F26" s="55" t="s">
        <v>19</v>
      </c>
      <c r="G26" s="55" t="s">
        <v>19</v>
      </c>
      <c r="H26" s="45" t="s">
        <v>19</v>
      </c>
      <c r="I26" s="55" t="s">
        <v>50</v>
      </c>
      <c r="J26" s="46">
        <v>1000000</v>
      </c>
      <c r="K26" s="34">
        <f>SUM(L26:O26)</f>
        <v>1000000</v>
      </c>
      <c r="L26" s="46">
        <v>0</v>
      </c>
      <c r="M26" s="46">
        <v>0</v>
      </c>
      <c r="N26" s="46">
        <v>1000000</v>
      </c>
      <c r="O26" s="46">
        <v>0</v>
      </c>
      <c r="P26" s="47" t="s">
        <v>23</v>
      </c>
      <c r="Q26" s="48" t="s">
        <v>29</v>
      </c>
    </row>
    <row r="27" spans="1:17" s="24" customFormat="1" ht="32.25" customHeight="1" thickBot="1" x14ac:dyDescent="0.35">
      <c r="A27" s="80" t="s">
        <v>68</v>
      </c>
      <c r="B27" s="81"/>
      <c r="C27" s="30"/>
      <c r="D27" s="30"/>
      <c r="E27" s="23"/>
      <c r="F27" s="23"/>
      <c r="G27" s="23"/>
      <c r="H27" s="23"/>
      <c r="I27" s="23"/>
      <c r="J27" s="25">
        <f>J22+J23+J24+J25+J26</f>
        <v>33253816.350000001</v>
      </c>
      <c r="K27" s="25">
        <f t="shared" ref="K27:O27" si="8">K22+K23+K24+K25+K26</f>
        <v>33253816.350000001</v>
      </c>
      <c r="L27" s="25">
        <f t="shared" si="8"/>
        <v>0</v>
      </c>
      <c r="M27" s="25">
        <f t="shared" si="8"/>
        <v>0</v>
      </c>
      <c r="N27" s="25">
        <f t="shared" si="8"/>
        <v>33253816.350000001</v>
      </c>
      <c r="O27" s="25">
        <f t="shared" si="8"/>
        <v>0</v>
      </c>
      <c r="P27" s="29"/>
      <c r="Q27" s="26"/>
    </row>
    <row r="28" spans="1:17" s="21" customFormat="1" ht="47.25" customHeight="1" x14ac:dyDescent="0.25">
      <c r="A28" s="82" t="s">
        <v>69</v>
      </c>
      <c r="B28" s="83"/>
      <c r="C28" s="83"/>
      <c r="D28" s="83"/>
      <c r="E28" s="37"/>
      <c r="F28" s="37"/>
      <c r="G28" s="37"/>
      <c r="H28" s="38"/>
      <c r="I28" s="38"/>
      <c r="J28" s="39">
        <f>J27</f>
        <v>33253816.350000001</v>
      </c>
      <c r="K28" s="39">
        <f>K29+K30+K31</f>
        <v>33253816.350000001</v>
      </c>
      <c r="L28" s="39">
        <f t="shared" ref="L28:O28" si="9">L27</f>
        <v>0</v>
      </c>
      <c r="M28" s="39">
        <f t="shared" si="9"/>
        <v>0</v>
      </c>
      <c r="N28" s="39">
        <f t="shared" si="9"/>
        <v>33253816.350000001</v>
      </c>
      <c r="O28" s="39">
        <f t="shared" si="9"/>
        <v>0</v>
      </c>
      <c r="P28" s="40"/>
      <c r="Q28" s="41"/>
    </row>
    <row r="29" spans="1:17" s="21" customFormat="1" ht="47.25" customHeight="1" x14ac:dyDescent="0.25">
      <c r="A29" s="7" t="s">
        <v>32</v>
      </c>
      <c r="B29" s="8"/>
      <c r="C29" s="11"/>
      <c r="D29" s="8"/>
      <c r="E29" s="8"/>
      <c r="F29" s="8"/>
      <c r="G29" s="8"/>
      <c r="H29" s="8"/>
      <c r="I29" s="8"/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5"/>
      <c r="Q29" s="17"/>
    </row>
    <row r="30" spans="1:17" s="21" customFormat="1" ht="47.25" customHeight="1" x14ac:dyDescent="0.25">
      <c r="A30" s="9" t="s">
        <v>33</v>
      </c>
      <c r="B30" s="10"/>
      <c r="C30" s="13"/>
      <c r="D30" s="10"/>
      <c r="E30" s="10"/>
      <c r="F30" s="10"/>
      <c r="G30" s="10"/>
      <c r="H30" s="10"/>
      <c r="I30" s="10"/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6"/>
      <c r="Q30" s="18"/>
    </row>
    <row r="31" spans="1:17" s="21" customFormat="1" ht="47.25" customHeight="1" thickBot="1" x14ac:dyDescent="0.3">
      <c r="A31" s="65" t="s">
        <v>70</v>
      </c>
      <c r="B31" s="66"/>
      <c r="C31" s="66"/>
      <c r="D31" s="66"/>
      <c r="E31" s="66"/>
      <c r="F31" s="66"/>
      <c r="G31" s="66"/>
      <c r="H31" s="66"/>
      <c r="I31" s="66"/>
      <c r="J31" s="67">
        <f>J26+J25+J24+J23+J22</f>
        <v>33253816.350000001</v>
      </c>
      <c r="K31" s="67">
        <f t="shared" ref="K31:O31" si="10">K26+K25+K24+K23+K22</f>
        <v>33253816.350000001</v>
      </c>
      <c r="L31" s="67">
        <f t="shared" si="10"/>
        <v>0</v>
      </c>
      <c r="M31" s="67">
        <f t="shared" si="10"/>
        <v>0</v>
      </c>
      <c r="N31" s="67">
        <f t="shared" si="10"/>
        <v>33253816.350000001</v>
      </c>
      <c r="O31" s="67">
        <f t="shared" si="10"/>
        <v>0</v>
      </c>
      <c r="P31" s="19"/>
      <c r="Q31" s="20"/>
    </row>
    <row r="32" spans="1:17" s="64" customFormat="1" ht="60" customHeight="1" thickBot="1" x14ac:dyDescent="0.3">
      <c r="A32" s="77" t="s">
        <v>139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9"/>
    </row>
    <row r="33" spans="1:17" s="21" customFormat="1" ht="102.75" customHeight="1" x14ac:dyDescent="0.25">
      <c r="A33" s="31">
        <v>1</v>
      </c>
      <c r="B33" s="32" t="s">
        <v>59</v>
      </c>
      <c r="C33" s="32">
        <v>4815000698</v>
      </c>
      <c r="D33" s="32" t="s">
        <v>61</v>
      </c>
      <c r="E33" s="32" t="s">
        <v>19</v>
      </c>
      <c r="F33" s="32" t="s">
        <v>19</v>
      </c>
      <c r="G33" s="50" t="s">
        <v>19</v>
      </c>
      <c r="H33" s="33" t="s">
        <v>19</v>
      </c>
      <c r="I33" s="32" t="s">
        <v>60</v>
      </c>
      <c r="J33" s="34">
        <v>1581693.55</v>
      </c>
      <c r="K33" s="34">
        <f>SUM(L33:O33)</f>
        <v>1581693.55</v>
      </c>
      <c r="L33" s="34">
        <v>0</v>
      </c>
      <c r="M33" s="34">
        <v>0</v>
      </c>
      <c r="N33" s="34">
        <v>1581693.55</v>
      </c>
      <c r="O33" s="34">
        <v>0</v>
      </c>
      <c r="P33" s="35" t="s">
        <v>24</v>
      </c>
      <c r="Q33" s="63" t="s">
        <v>29</v>
      </c>
    </row>
    <row r="34" spans="1:17" s="21" customFormat="1" ht="102.75" customHeight="1" thickBot="1" x14ac:dyDescent="0.3">
      <c r="A34" s="49">
        <v>2</v>
      </c>
      <c r="B34" s="62" t="s">
        <v>38</v>
      </c>
      <c r="C34" s="61">
        <v>4815000634</v>
      </c>
      <c r="D34" s="61" t="s">
        <v>121</v>
      </c>
      <c r="E34" s="72" t="s">
        <v>19</v>
      </c>
      <c r="F34" s="72" t="s">
        <v>19</v>
      </c>
      <c r="G34" s="72" t="s">
        <v>134</v>
      </c>
      <c r="H34" s="72" t="s">
        <v>19</v>
      </c>
      <c r="I34" s="73" t="s">
        <v>122</v>
      </c>
      <c r="J34" s="74">
        <v>18323823.359999999</v>
      </c>
      <c r="K34" s="74">
        <f>SUM(L34:O34)</f>
        <v>18323823.359999999</v>
      </c>
      <c r="L34" s="74">
        <v>11160360</v>
      </c>
      <c r="M34" s="74">
        <v>5749276.3600000003</v>
      </c>
      <c r="N34" s="74">
        <v>1414187</v>
      </c>
      <c r="O34" s="74">
        <v>0</v>
      </c>
      <c r="P34" s="75" t="s">
        <v>24</v>
      </c>
      <c r="Q34" s="76" t="s">
        <v>29</v>
      </c>
    </row>
    <row r="35" spans="1:17" s="24" customFormat="1" ht="32.25" customHeight="1" thickBot="1" x14ac:dyDescent="0.35">
      <c r="A35" s="80" t="s">
        <v>120</v>
      </c>
      <c r="B35" s="81"/>
      <c r="C35" s="30"/>
      <c r="D35" s="30"/>
      <c r="E35" s="23"/>
      <c r="F35" s="23"/>
      <c r="G35" s="23"/>
      <c r="H35" s="23"/>
      <c r="I35" s="23"/>
      <c r="J35" s="25">
        <f>J33+J34</f>
        <v>19905516.91</v>
      </c>
      <c r="K35" s="25">
        <f t="shared" ref="K35:O35" si="11">K33+K34</f>
        <v>19905516.91</v>
      </c>
      <c r="L35" s="25">
        <f t="shared" si="11"/>
        <v>11160360</v>
      </c>
      <c r="M35" s="25">
        <f t="shared" si="11"/>
        <v>5749276.3600000003</v>
      </c>
      <c r="N35" s="25">
        <f t="shared" si="11"/>
        <v>2995880.55</v>
      </c>
      <c r="O35" s="25">
        <f t="shared" si="11"/>
        <v>0</v>
      </c>
      <c r="P35" s="29"/>
      <c r="Q35" s="26"/>
    </row>
    <row r="36" spans="1:17" s="21" customFormat="1" ht="47.25" customHeight="1" x14ac:dyDescent="0.25">
      <c r="A36" s="82" t="s">
        <v>123</v>
      </c>
      <c r="B36" s="83"/>
      <c r="C36" s="83"/>
      <c r="D36" s="83"/>
      <c r="E36" s="37"/>
      <c r="F36" s="37"/>
      <c r="G36" s="37"/>
      <c r="H36" s="38"/>
      <c r="I36" s="38"/>
      <c r="J36" s="39">
        <f>J35</f>
        <v>19905516.91</v>
      </c>
      <c r="K36" s="39">
        <f t="shared" ref="K36:O36" si="12">K35</f>
        <v>19905516.91</v>
      </c>
      <c r="L36" s="39">
        <f t="shared" si="12"/>
        <v>11160360</v>
      </c>
      <c r="M36" s="39">
        <f t="shared" si="12"/>
        <v>5749276.3600000003</v>
      </c>
      <c r="N36" s="39">
        <f t="shared" si="12"/>
        <v>2995880.55</v>
      </c>
      <c r="O36" s="39">
        <f t="shared" si="12"/>
        <v>0</v>
      </c>
      <c r="P36" s="40"/>
      <c r="Q36" s="41"/>
    </row>
    <row r="37" spans="1:17" s="21" customFormat="1" ht="47.25" customHeight="1" x14ac:dyDescent="0.25">
      <c r="A37" s="7" t="s">
        <v>32</v>
      </c>
      <c r="B37" s="8"/>
      <c r="C37" s="11"/>
      <c r="D37" s="8"/>
      <c r="E37" s="8"/>
      <c r="F37" s="8"/>
      <c r="G37" s="8"/>
      <c r="H37" s="8"/>
      <c r="I37" s="8"/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5"/>
      <c r="Q37" s="17"/>
    </row>
    <row r="38" spans="1:17" s="21" customFormat="1" ht="47.25" customHeight="1" x14ac:dyDescent="0.25">
      <c r="A38" s="9" t="s">
        <v>41</v>
      </c>
      <c r="B38" s="10"/>
      <c r="C38" s="13"/>
      <c r="D38" s="10"/>
      <c r="E38" s="10"/>
      <c r="F38" s="10"/>
      <c r="G38" s="10"/>
      <c r="H38" s="10"/>
      <c r="I38" s="10"/>
      <c r="J38" s="14">
        <f>J34</f>
        <v>18323823.359999999</v>
      </c>
      <c r="K38" s="14">
        <f t="shared" ref="K38:O38" si="13">K34</f>
        <v>18323823.359999999</v>
      </c>
      <c r="L38" s="14">
        <f t="shared" si="13"/>
        <v>11160360</v>
      </c>
      <c r="M38" s="14">
        <f t="shared" si="13"/>
        <v>5749276.3600000003</v>
      </c>
      <c r="N38" s="14">
        <f t="shared" si="13"/>
        <v>1414187</v>
      </c>
      <c r="O38" s="14">
        <f t="shared" si="13"/>
        <v>0</v>
      </c>
      <c r="P38" s="16"/>
      <c r="Q38" s="18"/>
    </row>
    <row r="39" spans="1:17" s="21" customFormat="1" ht="47.25" customHeight="1" thickBot="1" x14ac:dyDescent="0.3">
      <c r="A39" s="65" t="s">
        <v>30</v>
      </c>
      <c r="B39" s="66"/>
      <c r="C39" s="66"/>
      <c r="D39" s="66"/>
      <c r="E39" s="66"/>
      <c r="F39" s="66"/>
      <c r="G39" s="66"/>
      <c r="H39" s="66"/>
      <c r="I39" s="66"/>
      <c r="J39" s="67">
        <f>J33</f>
        <v>1581693.55</v>
      </c>
      <c r="K39" s="67">
        <f t="shared" ref="K39:O39" si="14">K33</f>
        <v>1581693.55</v>
      </c>
      <c r="L39" s="67">
        <f t="shared" si="14"/>
        <v>0</v>
      </c>
      <c r="M39" s="67">
        <f t="shared" si="14"/>
        <v>0</v>
      </c>
      <c r="N39" s="67">
        <f t="shared" si="14"/>
        <v>1581693.55</v>
      </c>
      <c r="O39" s="67">
        <f t="shared" si="14"/>
        <v>0</v>
      </c>
      <c r="P39" s="19"/>
      <c r="Q39" s="20"/>
    </row>
    <row r="40" spans="1:17" s="64" customFormat="1" ht="60" customHeight="1" thickBot="1" x14ac:dyDescent="0.3">
      <c r="A40" s="77" t="s">
        <v>140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9"/>
    </row>
    <row r="41" spans="1:17" s="21" customFormat="1" ht="102.75" customHeight="1" thickBot="1" x14ac:dyDescent="0.3">
      <c r="A41" s="49">
        <v>1</v>
      </c>
      <c r="B41" s="43" t="s">
        <v>71</v>
      </c>
      <c r="C41" s="44">
        <v>4807011223</v>
      </c>
      <c r="D41" s="44" t="s">
        <v>46</v>
      </c>
      <c r="E41" s="44" t="s">
        <v>19</v>
      </c>
      <c r="F41" s="44" t="s">
        <v>19</v>
      </c>
      <c r="G41" s="44" t="s">
        <v>19</v>
      </c>
      <c r="H41" s="45" t="s">
        <v>19</v>
      </c>
      <c r="I41" s="44" t="s">
        <v>47</v>
      </c>
      <c r="J41" s="46">
        <v>2890000</v>
      </c>
      <c r="K41" s="46">
        <f>SUM(L41:O41)</f>
        <v>2890000</v>
      </c>
      <c r="L41" s="46">
        <v>0</v>
      </c>
      <c r="M41" s="46">
        <v>0</v>
      </c>
      <c r="N41" s="46">
        <v>2890000</v>
      </c>
      <c r="O41" s="46">
        <v>0</v>
      </c>
      <c r="P41" s="47" t="s">
        <v>25</v>
      </c>
      <c r="Q41" s="48" t="s">
        <v>29</v>
      </c>
    </row>
    <row r="42" spans="1:17" s="24" customFormat="1" ht="32.25" customHeight="1" thickBot="1" x14ac:dyDescent="0.35">
      <c r="A42" s="80" t="s">
        <v>18</v>
      </c>
      <c r="B42" s="81"/>
      <c r="C42" s="30"/>
      <c r="D42" s="30"/>
      <c r="E42" s="23"/>
      <c r="F42" s="23"/>
      <c r="G42" s="23"/>
      <c r="H42" s="23"/>
      <c r="I42" s="23"/>
      <c r="J42" s="25">
        <v>2890000</v>
      </c>
      <c r="K42" s="25">
        <v>2890000</v>
      </c>
      <c r="L42" s="25">
        <v>0</v>
      </c>
      <c r="M42" s="25">
        <v>0</v>
      </c>
      <c r="N42" s="25">
        <v>2890000</v>
      </c>
      <c r="O42" s="25">
        <v>0</v>
      </c>
      <c r="P42" s="29"/>
      <c r="Q42" s="26"/>
    </row>
    <row r="43" spans="1:17" s="21" customFormat="1" ht="47.25" customHeight="1" x14ac:dyDescent="0.25">
      <c r="A43" s="82" t="s">
        <v>63</v>
      </c>
      <c r="B43" s="83"/>
      <c r="C43" s="83"/>
      <c r="D43" s="83"/>
      <c r="E43" s="37"/>
      <c r="F43" s="37"/>
      <c r="G43" s="37"/>
      <c r="H43" s="38"/>
      <c r="I43" s="38"/>
      <c r="J43" s="39">
        <f>J42</f>
        <v>2890000</v>
      </c>
      <c r="K43" s="39">
        <f t="shared" ref="K43:O43" si="15">K42</f>
        <v>2890000</v>
      </c>
      <c r="L43" s="39">
        <f>L42</f>
        <v>0</v>
      </c>
      <c r="M43" s="39">
        <f t="shared" si="15"/>
        <v>0</v>
      </c>
      <c r="N43" s="39">
        <f t="shared" si="15"/>
        <v>2890000</v>
      </c>
      <c r="O43" s="39">
        <f t="shared" si="15"/>
        <v>0</v>
      </c>
      <c r="P43" s="40"/>
      <c r="Q43" s="41"/>
    </row>
    <row r="44" spans="1:17" s="21" customFormat="1" ht="47.25" customHeight="1" x14ac:dyDescent="0.25">
      <c r="A44" s="7" t="s">
        <v>32</v>
      </c>
      <c r="B44" s="8"/>
      <c r="C44" s="11"/>
      <c r="D44" s="8"/>
      <c r="E44" s="8"/>
      <c r="F44" s="8"/>
      <c r="G44" s="8"/>
      <c r="H44" s="8"/>
      <c r="I44" s="8"/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5"/>
      <c r="Q44" s="17"/>
    </row>
    <row r="45" spans="1:17" s="21" customFormat="1" ht="47.25" customHeight="1" x14ac:dyDescent="0.25">
      <c r="A45" s="9" t="s">
        <v>33</v>
      </c>
      <c r="B45" s="10"/>
      <c r="C45" s="13"/>
      <c r="D45" s="10"/>
      <c r="E45" s="10"/>
      <c r="F45" s="10"/>
      <c r="G45" s="10"/>
      <c r="H45" s="10"/>
      <c r="I45" s="10"/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6"/>
      <c r="Q45" s="18"/>
    </row>
    <row r="46" spans="1:17" s="21" customFormat="1" ht="47.25" customHeight="1" thickBot="1" x14ac:dyDescent="0.3">
      <c r="A46" s="65" t="s">
        <v>30</v>
      </c>
      <c r="B46" s="66"/>
      <c r="C46" s="66"/>
      <c r="D46" s="66"/>
      <c r="E46" s="66"/>
      <c r="F46" s="66"/>
      <c r="G46" s="66"/>
      <c r="H46" s="66"/>
      <c r="I46" s="66"/>
      <c r="J46" s="67">
        <f>J41</f>
        <v>2890000</v>
      </c>
      <c r="K46" s="67">
        <f t="shared" ref="K46:O46" si="16">K41</f>
        <v>2890000</v>
      </c>
      <c r="L46" s="67">
        <f t="shared" si="16"/>
        <v>0</v>
      </c>
      <c r="M46" s="67">
        <f t="shared" si="16"/>
        <v>0</v>
      </c>
      <c r="N46" s="67">
        <f t="shared" si="16"/>
        <v>2890000</v>
      </c>
      <c r="O46" s="67">
        <f t="shared" si="16"/>
        <v>0</v>
      </c>
      <c r="P46" s="19"/>
      <c r="Q46" s="20"/>
    </row>
    <row r="47" spans="1:17" s="64" customFormat="1" ht="60" customHeight="1" thickBot="1" x14ac:dyDescent="0.3">
      <c r="A47" s="77" t="s">
        <v>141</v>
      </c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9"/>
    </row>
    <row r="48" spans="1:17" s="21" customFormat="1" ht="102.75" customHeight="1" thickBot="1" x14ac:dyDescent="0.3">
      <c r="A48" s="31">
        <v>1</v>
      </c>
      <c r="B48" s="32" t="s">
        <v>38</v>
      </c>
      <c r="C48" s="32">
        <v>4815000634</v>
      </c>
      <c r="D48" s="72" t="s">
        <v>43</v>
      </c>
      <c r="E48" s="72" t="s">
        <v>34</v>
      </c>
      <c r="F48" s="72" t="s">
        <v>34</v>
      </c>
      <c r="G48" s="72" t="s">
        <v>133</v>
      </c>
      <c r="H48" s="73" t="s">
        <v>34</v>
      </c>
      <c r="I48" s="72" t="s">
        <v>44</v>
      </c>
      <c r="J48" s="74">
        <v>2800000</v>
      </c>
      <c r="K48" s="74">
        <f>SUM(L48:O48)</f>
        <v>2800000</v>
      </c>
      <c r="L48" s="74">
        <v>0</v>
      </c>
      <c r="M48" s="74">
        <v>2800000</v>
      </c>
      <c r="N48" s="74">
        <v>0</v>
      </c>
      <c r="O48" s="74">
        <v>0</v>
      </c>
      <c r="P48" s="74" t="s">
        <v>26</v>
      </c>
      <c r="Q48" s="74" t="s">
        <v>29</v>
      </c>
    </row>
    <row r="49" spans="1:17" s="24" customFormat="1" ht="32.25" customHeight="1" thickBot="1" x14ac:dyDescent="0.35">
      <c r="A49" s="80" t="s">
        <v>18</v>
      </c>
      <c r="B49" s="81"/>
      <c r="C49" s="30"/>
      <c r="D49" s="30"/>
      <c r="E49" s="23"/>
      <c r="F49" s="23"/>
      <c r="G49" s="23"/>
      <c r="H49" s="23"/>
      <c r="I49" s="23"/>
      <c r="J49" s="25">
        <f>J48</f>
        <v>2800000</v>
      </c>
      <c r="K49" s="25">
        <f t="shared" ref="K49:O50" si="17">K48</f>
        <v>2800000</v>
      </c>
      <c r="L49" s="25">
        <f t="shared" si="17"/>
        <v>0</v>
      </c>
      <c r="M49" s="25">
        <f t="shared" si="17"/>
        <v>2800000</v>
      </c>
      <c r="N49" s="25">
        <f t="shared" si="17"/>
        <v>0</v>
      </c>
      <c r="O49" s="25">
        <f t="shared" si="17"/>
        <v>0</v>
      </c>
      <c r="P49" s="29"/>
      <c r="Q49" s="26"/>
    </row>
    <row r="50" spans="1:17" s="21" customFormat="1" ht="47.25" customHeight="1" x14ac:dyDescent="0.25">
      <c r="A50" s="82" t="s">
        <v>45</v>
      </c>
      <c r="B50" s="83"/>
      <c r="C50" s="83"/>
      <c r="D50" s="83"/>
      <c r="E50" s="37"/>
      <c r="F50" s="37"/>
      <c r="G50" s="37"/>
      <c r="H50" s="38"/>
      <c r="I50" s="38"/>
      <c r="J50" s="39">
        <f>J49</f>
        <v>2800000</v>
      </c>
      <c r="K50" s="39">
        <f>K49</f>
        <v>2800000</v>
      </c>
      <c r="L50" s="39">
        <f t="shared" si="17"/>
        <v>0</v>
      </c>
      <c r="M50" s="39">
        <f t="shared" si="17"/>
        <v>2800000</v>
      </c>
      <c r="N50" s="39">
        <f t="shared" si="17"/>
        <v>0</v>
      </c>
      <c r="O50" s="39">
        <f t="shared" si="17"/>
        <v>0</v>
      </c>
      <c r="P50" s="40"/>
      <c r="Q50" s="41"/>
    </row>
    <row r="51" spans="1:17" s="21" customFormat="1" ht="47.25" customHeight="1" x14ac:dyDescent="0.25">
      <c r="A51" s="7" t="s">
        <v>32</v>
      </c>
      <c r="B51" s="8"/>
      <c r="C51" s="11"/>
      <c r="D51" s="8"/>
      <c r="E51" s="8"/>
      <c r="F51" s="8"/>
      <c r="G51" s="8"/>
      <c r="H51" s="8"/>
      <c r="I51" s="8"/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5"/>
      <c r="Q51" s="17"/>
    </row>
    <row r="52" spans="1:17" s="21" customFormat="1" ht="47.25" customHeight="1" x14ac:dyDescent="0.25">
      <c r="A52" s="9" t="s">
        <v>41</v>
      </c>
      <c r="B52" s="10"/>
      <c r="C52" s="13"/>
      <c r="D52" s="10"/>
      <c r="E52" s="10"/>
      <c r="F52" s="10"/>
      <c r="G52" s="10"/>
      <c r="H52" s="10"/>
      <c r="I52" s="10"/>
      <c r="J52" s="14">
        <f>J48</f>
        <v>2800000</v>
      </c>
      <c r="K52" s="14">
        <f>K48</f>
        <v>2800000</v>
      </c>
      <c r="L52" s="14">
        <f t="shared" ref="L52:O52" si="18">L48</f>
        <v>0</v>
      </c>
      <c r="M52" s="14">
        <f t="shared" si="18"/>
        <v>2800000</v>
      </c>
      <c r="N52" s="14">
        <f t="shared" si="18"/>
        <v>0</v>
      </c>
      <c r="O52" s="14">
        <f t="shared" si="18"/>
        <v>0</v>
      </c>
      <c r="P52" s="16"/>
      <c r="Q52" s="18"/>
    </row>
    <row r="53" spans="1:17" s="21" customFormat="1" ht="47.25" customHeight="1" thickBot="1" x14ac:dyDescent="0.3">
      <c r="A53" s="65" t="s">
        <v>42</v>
      </c>
      <c r="B53" s="66"/>
      <c r="C53" s="66"/>
      <c r="D53" s="66"/>
      <c r="E53" s="66"/>
      <c r="F53" s="66"/>
      <c r="G53" s="66"/>
      <c r="H53" s="66"/>
      <c r="I53" s="66"/>
      <c r="J53" s="67">
        <v>0</v>
      </c>
      <c r="K53" s="67">
        <v>0</v>
      </c>
      <c r="L53" s="67">
        <v>0</v>
      </c>
      <c r="M53" s="67">
        <v>0</v>
      </c>
      <c r="N53" s="67">
        <v>0</v>
      </c>
      <c r="O53" s="67">
        <v>0</v>
      </c>
      <c r="P53" s="19"/>
      <c r="Q53" s="20"/>
    </row>
    <row r="54" spans="1:17" s="64" customFormat="1" ht="60" customHeight="1" thickBot="1" x14ac:dyDescent="0.3">
      <c r="A54" s="77" t="s">
        <v>142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9"/>
    </row>
    <row r="55" spans="1:17" s="21" customFormat="1" ht="102.75" customHeight="1" x14ac:dyDescent="0.25">
      <c r="A55" s="31">
        <v>1</v>
      </c>
      <c r="B55" s="84" t="s">
        <v>74</v>
      </c>
      <c r="C55" s="84">
        <v>4815000634</v>
      </c>
      <c r="D55" s="55" t="s">
        <v>75</v>
      </c>
      <c r="E55" s="55" t="s">
        <v>19</v>
      </c>
      <c r="F55" s="55" t="s">
        <v>19</v>
      </c>
      <c r="G55" s="55" t="s">
        <v>19</v>
      </c>
      <c r="H55" s="45" t="s">
        <v>19</v>
      </c>
      <c r="I55" s="55" t="s">
        <v>129</v>
      </c>
      <c r="J55" s="46">
        <v>2600000</v>
      </c>
      <c r="K55" s="46">
        <f>SUM(L55:O55)</f>
        <v>2600000</v>
      </c>
      <c r="L55" s="46">
        <v>0</v>
      </c>
      <c r="M55" s="46">
        <v>0</v>
      </c>
      <c r="N55" s="46">
        <v>2600000</v>
      </c>
      <c r="O55" s="46">
        <v>0</v>
      </c>
      <c r="P55" s="47" t="s">
        <v>27</v>
      </c>
      <c r="Q55" s="48" t="s">
        <v>29</v>
      </c>
    </row>
    <row r="56" spans="1:17" s="21" customFormat="1" ht="102.75" customHeight="1" x14ac:dyDescent="0.25">
      <c r="A56" s="52">
        <v>2</v>
      </c>
      <c r="B56" s="85"/>
      <c r="C56" s="85"/>
      <c r="D56" s="32" t="s">
        <v>76</v>
      </c>
      <c r="E56" s="32" t="s">
        <v>19</v>
      </c>
      <c r="F56" s="32" t="s">
        <v>19</v>
      </c>
      <c r="G56" s="32" t="s">
        <v>19</v>
      </c>
      <c r="H56" s="33" t="s">
        <v>19</v>
      </c>
      <c r="I56" s="32" t="s">
        <v>79</v>
      </c>
      <c r="J56" s="34">
        <v>4050000</v>
      </c>
      <c r="K56" s="34">
        <f>SUM(L56:O56)</f>
        <v>4050000</v>
      </c>
      <c r="L56" s="34">
        <v>0</v>
      </c>
      <c r="M56" s="34">
        <v>0</v>
      </c>
      <c r="N56" s="34">
        <v>4050000</v>
      </c>
      <c r="O56" s="34">
        <v>0</v>
      </c>
      <c r="P56" s="35" t="s">
        <v>27</v>
      </c>
      <c r="Q56" s="36" t="s">
        <v>29</v>
      </c>
    </row>
    <row r="57" spans="1:17" s="21" customFormat="1" ht="102.75" customHeight="1" x14ac:dyDescent="0.25">
      <c r="A57" s="52">
        <v>3</v>
      </c>
      <c r="B57" s="85"/>
      <c r="C57" s="85"/>
      <c r="D57" s="32" t="s">
        <v>77</v>
      </c>
      <c r="E57" s="32" t="s">
        <v>19</v>
      </c>
      <c r="F57" s="32" t="s">
        <v>19</v>
      </c>
      <c r="G57" s="32" t="s">
        <v>19</v>
      </c>
      <c r="H57" s="33" t="s">
        <v>19</v>
      </c>
      <c r="I57" s="32" t="s">
        <v>80</v>
      </c>
      <c r="J57" s="34">
        <v>2880000</v>
      </c>
      <c r="K57" s="34">
        <f>SUM(L57:O57)</f>
        <v>2880000</v>
      </c>
      <c r="L57" s="34">
        <v>0</v>
      </c>
      <c r="M57" s="34">
        <v>0</v>
      </c>
      <c r="N57" s="34">
        <v>2880000</v>
      </c>
      <c r="O57" s="34">
        <v>0</v>
      </c>
      <c r="P57" s="35" t="s">
        <v>27</v>
      </c>
      <c r="Q57" s="36" t="s">
        <v>29</v>
      </c>
    </row>
    <row r="58" spans="1:17" s="21" customFormat="1" ht="102.75" customHeight="1" thickBot="1" x14ac:dyDescent="0.3">
      <c r="A58" s="51">
        <v>4</v>
      </c>
      <c r="B58" s="86"/>
      <c r="C58" s="86"/>
      <c r="D58" s="55" t="s">
        <v>78</v>
      </c>
      <c r="E58" s="55" t="s">
        <v>19</v>
      </c>
      <c r="F58" s="55" t="s">
        <v>19</v>
      </c>
      <c r="G58" s="55" t="s">
        <v>19</v>
      </c>
      <c r="H58" s="45" t="s">
        <v>19</v>
      </c>
      <c r="I58" s="55" t="s">
        <v>81</v>
      </c>
      <c r="J58" s="46">
        <v>600000</v>
      </c>
      <c r="K58" s="46">
        <f>SUM(L58:O58)</f>
        <v>600000</v>
      </c>
      <c r="L58" s="46">
        <v>0</v>
      </c>
      <c r="M58" s="46">
        <v>0</v>
      </c>
      <c r="N58" s="46">
        <v>600000</v>
      </c>
      <c r="O58" s="46">
        <v>0</v>
      </c>
      <c r="P58" s="47" t="s">
        <v>27</v>
      </c>
      <c r="Q58" s="48" t="s">
        <v>29</v>
      </c>
    </row>
    <row r="59" spans="1:17" s="24" customFormat="1" ht="32.25" customHeight="1" thickBot="1" x14ac:dyDescent="0.35">
      <c r="A59" s="80" t="s">
        <v>53</v>
      </c>
      <c r="B59" s="81"/>
      <c r="C59" s="30"/>
      <c r="D59" s="30"/>
      <c r="E59" s="23"/>
      <c r="F59" s="23"/>
      <c r="G59" s="23"/>
      <c r="H59" s="23"/>
      <c r="I59" s="23"/>
      <c r="J59" s="25">
        <f>J55+J56+J57+J58</f>
        <v>10130000</v>
      </c>
      <c r="K59" s="25">
        <f t="shared" ref="K59:O59" si="19">K55+K56+K57+K58</f>
        <v>10130000</v>
      </c>
      <c r="L59" s="25">
        <f t="shared" si="19"/>
        <v>0</v>
      </c>
      <c r="M59" s="25">
        <f t="shared" si="19"/>
        <v>0</v>
      </c>
      <c r="N59" s="25">
        <f t="shared" si="19"/>
        <v>10130000</v>
      </c>
      <c r="O59" s="25">
        <f t="shared" si="19"/>
        <v>0</v>
      </c>
      <c r="P59" s="29"/>
      <c r="Q59" s="26"/>
    </row>
    <row r="60" spans="1:17" s="21" customFormat="1" ht="102.75" customHeight="1" thickBot="1" x14ac:dyDescent="0.3">
      <c r="A60" s="31">
        <v>1</v>
      </c>
      <c r="B60" s="32" t="s">
        <v>113</v>
      </c>
      <c r="C60" s="32">
        <v>4807013573</v>
      </c>
      <c r="D60" s="32" t="s">
        <v>116</v>
      </c>
      <c r="E60" s="32" t="s">
        <v>19</v>
      </c>
      <c r="F60" s="32" t="s">
        <v>19</v>
      </c>
      <c r="G60" s="32" t="s">
        <v>19</v>
      </c>
      <c r="H60" s="33" t="s">
        <v>19</v>
      </c>
      <c r="I60" s="32" t="s">
        <v>117</v>
      </c>
      <c r="J60" s="34">
        <v>445000</v>
      </c>
      <c r="K60" s="34">
        <f>SUM(L60:O60)</f>
        <v>445000</v>
      </c>
      <c r="L60" s="34">
        <v>0</v>
      </c>
      <c r="M60" s="34">
        <v>0</v>
      </c>
      <c r="N60" s="34">
        <v>445000</v>
      </c>
      <c r="O60" s="34">
        <v>0</v>
      </c>
      <c r="P60" s="35" t="s">
        <v>27</v>
      </c>
      <c r="Q60" s="36" t="s">
        <v>29</v>
      </c>
    </row>
    <row r="61" spans="1:17" s="24" customFormat="1" ht="32.25" customHeight="1" thickBot="1" x14ac:dyDescent="0.35">
      <c r="A61" s="80" t="s">
        <v>18</v>
      </c>
      <c r="B61" s="81"/>
      <c r="C61" s="30"/>
      <c r="D61" s="30"/>
      <c r="E61" s="23"/>
      <c r="F61" s="23"/>
      <c r="G61" s="23"/>
      <c r="H61" s="23"/>
      <c r="I61" s="23"/>
      <c r="J61" s="25">
        <f>J60</f>
        <v>445000</v>
      </c>
      <c r="K61" s="25">
        <f t="shared" ref="K61:O61" si="20">K60</f>
        <v>445000</v>
      </c>
      <c r="L61" s="25">
        <f t="shared" si="20"/>
        <v>0</v>
      </c>
      <c r="M61" s="25">
        <f t="shared" si="20"/>
        <v>0</v>
      </c>
      <c r="N61" s="25">
        <f t="shared" si="20"/>
        <v>445000</v>
      </c>
      <c r="O61" s="25">
        <f t="shared" si="20"/>
        <v>0</v>
      </c>
      <c r="P61" s="29"/>
      <c r="Q61" s="26"/>
    </row>
    <row r="62" spans="1:17" s="21" customFormat="1" ht="47.25" customHeight="1" x14ac:dyDescent="0.25">
      <c r="A62" s="82" t="s">
        <v>118</v>
      </c>
      <c r="B62" s="83"/>
      <c r="C62" s="83"/>
      <c r="D62" s="83"/>
      <c r="E62" s="37"/>
      <c r="F62" s="37"/>
      <c r="G62" s="37"/>
      <c r="H62" s="38"/>
      <c r="I62" s="38"/>
      <c r="J62" s="39">
        <f>J61+J59</f>
        <v>10575000</v>
      </c>
      <c r="K62" s="39">
        <f t="shared" ref="K62:O62" si="21">K61+K59</f>
        <v>10575000</v>
      </c>
      <c r="L62" s="39">
        <f t="shared" si="21"/>
        <v>0</v>
      </c>
      <c r="M62" s="39">
        <f t="shared" si="21"/>
        <v>0</v>
      </c>
      <c r="N62" s="39">
        <f t="shared" si="21"/>
        <v>10575000</v>
      </c>
      <c r="O62" s="39">
        <f t="shared" si="21"/>
        <v>0</v>
      </c>
      <c r="P62" s="40"/>
      <c r="Q62" s="41"/>
    </row>
    <row r="63" spans="1:17" s="21" customFormat="1" ht="47.25" customHeight="1" x14ac:dyDescent="0.25">
      <c r="A63" s="7" t="s">
        <v>32</v>
      </c>
      <c r="B63" s="8"/>
      <c r="C63" s="11"/>
      <c r="D63" s="8"/>
      <c r="E63" s="8"/>
      <c r="F63" s="8"/>
      <c r="G63" s="8"/>
      <c r="H63" s="8"/>
      <c r="I63" s="8"/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5"/>
      <c r="Q63" s="17"/>
    </row>
    <row r="64" spans="1:17" s="21" customFormat="1" ht="47.25" customHeight="1" x14ac:dyDescent="0.25">
      <c r="A64" s="9" t="s">
        <v>33</v>
      </c>
      <c r="B64" s="10"/>
      <c r="C64" s="13"/>
      <c r="D64" s="10"/>
      <c r="E64" s="10"/>
      <c r="F64" s="10"/>
      <c r="G64" s="10"/>
      <c r="H64" s="10"/>
      <c r="I64" s="10"/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6"/>
      <c r="Q64" s="18"/>
    </row>
    <row r="65" spans="1:17" s="21" customFormat="1" ht="47.25" customHeight="1" thickBot="1" x14ac:dyDescent="0.3">
      <c r="A65" s="65" t="s">
        <v>70</v>
      </c>
      <c r="B65" s="66"/>
      <c r="C65" s="66"/>
      <c r="D65" s="66"/>
      <c r="E65" s="66"/>
      <c r="F65" s="66"/>
      <c r="G65" s="66"/>
      <c r="H65" s="66"/>
      <c r="I65" s="66"/>
      <c r="J65" s="67">
        <f>J60+J58+J57+J56+J55</f>
        <v>10575000</v>
      </c>
      <c r="K65" s="67">
        <f t="shared" ref="K65:O65" si="22">K60+K58+K57+K56+K55</f>
        <v>10575000</v>
      </c>
      <c r="L65" s="67">
        <f t="shared" si="22"/>
        <v>0</v>
      </c>
      <c r="M65" s="67">
        <f t="shared" si="22"/>
        <v>0</v>
      </c>
      <c r="N65" s="67">
        <f t="shared" si="22"/>
        <v>10575000</v>
      </c>
      <c r="O65" s="67">
        <f t="shared" si="22"/>
        <v>0</v>
      </c>
      <c r="P65" s="19"/>
      <c r="Q65" s="20"/>
    </row>
    <row r="66" spans="1:17" s="64" customFormat="1" ht="60" customHeight="1" thickBot="1" x14ac:dyDescent="0.3">
      <c r="A66" s="77" t="s">
        <v>143</v>
      </c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9"/>
    </row>
    <row r="67" spans="1:17" s="21" customFormat="1" ht="102.75" customHeight="1" thickBot="1" x14ac:dyDescent="0.3">
      <c r="A67" s="31">
        <v>1</v>
      </c>
      <c r="B67" s="32" t="s">
        <v>59</v>
      </c>
      <c r="C67" s="32">
        <v>4815000698</v>
      </c>
      <c r="D67" s="32" t="s">
        <v>56</v>
      </c>
      <c r="E67" s="32" t="s">
        <v>19</v>
      </c>
      <c r="F67" s="32" t="s">
        <v>19</v>
      </c>
      <c r="G67" s="32" t="s">
        <v>19</v>
      </c>
      <c r="H67" s="33" t="s">
        <v>19</v>
      </c>
      <c r="I67" s="32" t="s">
        <v>55</v>
      </c>
      <c r="J67" s="34">
        <v>5524536.2400000002</v>
      </c>
      <c r="K67" s="34">
        <f>SUM(L67:O67)</f>
        <v>5524536.2400000002</v>
      </c>
      <c r="L67" s="34">
        <v>0</v>
      </c>
      <c r="M67" s="34">
        <v>0</v>
      </c>
      <c r="N67" s="34">
        <v>5524536.2400000002</v>
      </c>
      <c r="O67" s="34">
        <v>0</v>
      </c>
      <c r="P67" s="35" t="s">
        <v>28</v>
      </c>
      <c r="Q67" s="36" t="s">
        <v>29</v>
      </c>
    </row>
    <row r="68" spans="1:17" s="24" customFormat="1" ht="32.25" customHeight="1" thickBot="1" x14ac:dyDescent="0.35">
      <c r="A68" s="80" t="s">
        <v>18</v>
      </c>
      <c r="B68" s="81"/>
      <c r="C68" s="30"/>
      <c r="D68" s="30"/>
      <c r="E68" s="23"/>
      <c r="F68" s="23"/>
      <c r="G68" s="23"/>
      <c r="H68" s="23"/>
      <c r="I68" s="23"/>
      <c r="J68" s="25">
        <f>J67</f>
        <v>5524536.2400000002</v>
      </c>
      <c r="K68" s="25">
        <f t="shared" ref="K68:O69" si="23">K67</f>
        <v>5524536.2400000002</v>
      </c>
      <c r="L68" s="25">
        <f t="shared" si="23"/>
        <v>0</v>
      </c>
      <c r="M68" s="25">
        <f t="shared" si="23"/>
        <v>0</v>
      </c>
      <c r="N68" s="25">
        <f t="shared" si="23"/>
        <v>5524536.2400000002</v>
      </c>
      <c r="O68" s="25">
        <f t="shared" si="23"/>
        <v>0</v>
      </c>
      <c r="P68" s="29"/>
      <c r="Q68" s="26"/>
    </row>
    <row r="69" spans="1:17" s="21" customFormat="1" ht="47.25" customHeight="1" x14ac:dyDescent="0.25">
      <c r="A69" s="82" t="s">
        <v>31</v>
      </c>
      <c r="B69" s="83"/>
      <c r="C69" s="83"/>
      <c r="D69" s="83"/>
      <c r="E69" s="37"/>
      <c r="F69" s="37"/>
      <c r="G69" s="37"/>
      <c r="H69" s="38"/>
      <c r="I69" s="38"/>
      <c r="J69" s="39">
        <f>J68</f>
        <v>5524536.2400000002</v>
      </c>
      <c r="K69" s="39">
        <f t="shared" si="23"/>
        <v>5524536.2400000002</v>
      </c>
      <c r="L69" s="39">
        <f t="shared" si="23"/>
        <v>0</v>
      </c>
      <c r="M69" s="39">
        <f t="shared" si="23"/>
        <v>0</v>
      </c>
      <c r="N69" s="39">
        <f t="shared" si="23"/>
        <v>5524536.2400000002</v>
      </c>
      <c r="O69" s="39">
        <f t="shared" si="23"/>
        <v>0</v>
      </c>
      <c r="P69" s="40"/>
      <c r="Q69" s="41"/>
    </row>
    <row r="70" spans="1:17" s="21" customFormat="1" ht="47.25" customHeight="1" x14ac:dyDescent="0.25">
      <c r="A70" s="7" t="s">
        <v>32</v>
      </c>
      <c r="B70" s="8"/>
      <c r="C70" s="11"/>
      <c r="D70" s="8"/>
      <c r="E70" s="8"/>
      <c r="F70" s="8"/>
      <c r="G70" s="8"/>
      <c r="H70" s="8"/>
      <c r="I70" s="8"/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5"/>
      <c r="Q70" s="17"/>
    </row>
    <row r="71" spans="1:17" s="21" customFormat="1" ht="47.25" customHeight="1" x14ac:dyDescent="0.25">
      <c r="A71" s="9" t="s">
        <v>33</v>
      </c>
      <c r="B71" s="10"/>
      <c r="C71" s="13"/>
      <c r="D71" s="10"/>
      <c r="E71" s="10"/>
      <c r="F71" s="10"/>
      <c r="G71" s="10"/>
      <c r="H71" s="10"/>
      <c r="I71" s="10"/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6"/>
      <c r="Q71" s="18"/>
    </row>
    <row r="72" spans="1:17" s="21" customFormat="1" ht="47.25" customHeight="1" thickBot="1" x14ac:dyDescent="0.3">
      <c r="A72" s="65" t="s">
        <v>30</v>
      </c>
      <c r="B72" s="66"/>
      <c r="C72" s="66"/>
      <c r="D72" s="66"/>
      <c r="E72" s="66"/>
      <c r="F72" s="66"/>
      <c r="G72" s="66"/>
      <c r="H72" s="66"/>
      <c r="I72" s="66"/>
      <c r="J72" s="67">
        <f>J67</f>
        <v>5524536.2400000002</v>
      </c>
      <c r="K72" s="67">
        <f t="shared" ref="K72:O72" si="24">K67</f>
        <v>5524536.2400000002</v>
      </c>
      <c r="L72" s="67">
        <f t="shared" si="24"/>
        <v>0</v>
      </c>
      <c r="M72" s="67">
        <f t="shared" si="24"/>
        <v>0</v>
      </c>
      <c r="N72" s="67">
        <f t="shared" si="24"/>
        <v>5524536.2400000002</v>
      </c>
      <c r="O72" s="67">
        <f t="shared" si="24"/>
        <v>0</v>
      </c>
      <c r="P72" s="19"/>
      <c r="Q72" s="20"/>
    </row>
    <row r="73" spans="1:17" s="64" customFormat="1" ht="60" customHeight="1" thickBot="1" x14ac:dyDescent="0.3">
      <c r="A73" s="77" t="s">
        <v>144</v>
      </c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9"/>
    </row>
    <row r="74" spans="1:17" s="21" customFormat="1" ht="102.75" customHeight="1" thickBot="1" x14ac:dyDescent="0.3">
      <c r="A74" s="31">
        <v>1</v>
      </c>
      <c r="B74" s="32" t="s">
        <v>113</v>
      </c>
      <c r="C74" s="32">
        <v>4807013573</v>
      </c>
      <c r="D74" s="32" t="s">
        <v>112</v>
      </c>
      <c r="E74" s="32" t="s">
        <v>19</v>
      </c>
      <c r="F74" s="32" t="s">
        <v>19</v>
      </c>
      <c r="G74" s="32" t="s">
        <v>19</v>
      </c>
      <c r="H74" s="33" t="s">
        <v>19</v>
      </c>
      <c r="I74" s="32" t="s">
        <v>114</v>
      </c>
      <c r="J74" s="34">
        <v>450000</v>
      </c>
      <c r="K74" s="34">
        <f>SUM(L74:O74)</f>
        <v>450000</v>
      </c>
      <c r="L74" s="34">
        <v>0</v>
      </c>
      <c r="M74" s="34">
        <v>0</v>
      </c>
      <c r="N74" s="34">
        <v>450000</v>
      </c>
      <c r="O74" s="34">
        <v>0</v>
      </c>
      <c r="P74" s="35" t="s">
        <v>35</v>
      </c>
      <c r="Q74" s="36" t="s">
        <v>29</v>
      </c>
    </row>
    <row r="75" spans="1:17" s="24" customFormat="1" ht="32.25" customHeight="1" thickBot="1" x14ac:dyDescent="0.35">
      <c r="A75" s="80" t="s">
        <v>18</v>
      </c>
      <c r="B75" s="81"/>
      <c r="C75" s="30"/>
      <c r="D75" s="30"/>
      <c r="E75" s="23"/>
      <c r="F75" s="23"/>
      <c r="G75" s="23"/>
      <c r="H75" s="23"/>
      <c r="I75" s="23"/>
      <c r="J75" s="25">
        <f>J74</f>
        <v>450000</v>
      </c>
      <c r="K75" s="25">
        <f t="shared" ref="K75:O76" si="25">K74</f>
        <v>450000</v>
      </c>
      <c r="L75" s="25">
        <f t="shared" si="25"/>
        <v>0</v>
      </c>
      <c r="M75" s="25">
        <f t="shared" si="25"/>
        <v>0</v>
      </c>
      <c r="N75" s="25">
        <f t="shared" si="25"/>
        <v>450000</v>
      </c>
      <c r="O75" s="25">
        <f t="shared" si="25"/>
        <v>0</v>
      </c>
      <c r="P75" s="29"/>
      <c r="Q75" s="26"/>
    </row>
    <row r="76" spans="1:17" s="21" customFormat="1" ht="47.25" customHeight="1" x14ac:dyDescent="0.25">
      <c r="A76" s="82" t="s">
        <v>31</v>
      </c>
      <c r="B76" s="83"/>
      <c r="C76" s="83"/>
      <c r="D76" s="83"/>
      <c r="E76" s="37"/>
      <c r="F76" s="37"/>
      <c r="G76" s="37"/>
      <c r="H76" s="38"/>
      <c r="I76" s="38"/>
      <c r="J76" s="39">
        <f>J75</f>
        <v>450000</v>
      </c>
      <c r="K76" s="39">
        <f t="shared" si="25"/>
        <v>450000</v>
      </c>
      <c r="L76" s="39">
        <f t="shared" si="25"/>
        <v>0</v>
      </c>
      <c r="M76" s="39">
        <f t="shared" si="25"/>
        <v>0</v>
      </c>
      <c r="N76" s="39">
        <f t="shared" si="25"/>
        <v>450000</v>
      </c>
      <c r="O76" s="39">
        <f t="shared" si="25"/>
        <v>0</v>
      </c>
      <c r="P76" s="40"/>
      <c r="Q76" s="41"/>
    </row>
    <row r="77" spans="1:17" s="21" customFormat="1" ht="47.25" customHeight="1" x14ac:dyDescent="0.25">
      <c r="A77" s="7" t="s">
        <v>32</v>
      </c>
      <c r="B77" s="8"/>
      <c r="C77" s="11"/>
      <c r="D77" s="8"/>
      <c r="E77" s="8"/>
      <c r="F77" s="8"/>
      <c r="G77" s="8"/>
      <c r="H77" s="8"/>
      <c r="I77" s="8"/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5"/>
      <c r="Q77" s="17"/>
    </row>
    <row r="78" spans="1:17" s="21" customFormat="1" ht="47.25" customHeight="1" x14ac:dyDescent="0.25">
      <c r="A78" s="9" t="s">
        <v>115</v>
      </c>
      <c r="B78" s="10"/>
      <c r="C78" s="13"/>
      <c r="D78" s="10"/>
      <c r="E78" s="10"/>
      <c r="F78" s="10"/>
      <c r="G78" s="10"/>
      <c r="H78" s="10"/>
      <c r="I78" s="10"/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6"/>
      <c r="Q78" s="18"/>
    </row>
    <row r="79" spans="1:17" s="21" customFormat="1" ht="47.25" customHeight="1" thickBot="1" x14ac:dyDescent="0.3">
      <c r="A79" s="65" t="s">
        <v>30</v>
      </c>
      <c r="B79" s="66"/>
      <c r="C79" s="66"/>
      <c r="D79" s="66"/>
      <c r="E79" s="66"/>
      <c r="F79" s="66"/>
      <c r="G79" s="66"/>
      <c r="H79" s="66"/>
      <c r="I79" s="66"/>
      <c r="J79" s="67">
        <f>J74</f>
        <v>450000</v>
      </c>
      <c r="K79" s="67">
        <f t="shared" ref="K79:O79" si="26">K74</f>
        <v>450000</v>
      </c>
      <c r="L79" s="67">
        <f t="shared" si="26"/>
        <v>0</v>
      </c>
      <c r="M79" s="67">
        <f t="shared" si="26"/>
        <v>0</v>
      </c>
      <c r="N79" s="67">
        <f t="shared" si="26"/>
        <v>450000</v>
      </c>
      <c r="O79" s="67">
        <f t="shared" si="26"/>
        <v>0</v>
      </c>
      <c r="P79" s="19"/>
      <c r="Q79" s="20"/>
    </row>
    <row r="80" spans="1:17" s="64" customFormat="1" ht="60" customHeight="1" thickBot="1" x14ac:dyDescent="0.3">
      <c r="A80" s="77" t="s">
        <v>145</v>
      </c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9"/>
    </row>
    <row r="81" spans="1:17" s="21" customFormat="1" ht="102.75" customHeight="1" thickBot="1" x14ac:dyDescent="0.3">
      <c r="A81" s="31">
        <v>1</v>
      </c>
      <c r="B81" s="32" t="s">
        <v>110</v>
      </c>
      <c r="C81" s="32">
        <v>4815000698</v>
      </c>
      <c r="D81" s="72" t="s">
        <v>109</v>
      </c>
      <c r="E81" s="72" t="s">
        <v>19</v>
      </c>
      <c r="F81" s="72" t="s">
        <v>19</v>
      </c>
      <c r="G81" s="72" t="s">
        <v>135</v>
      </c>
      <c r="H81" s="73" t="s">
        <v>19</v>
      </c>
      <c r="I81" s="72" t="s">
        <v>108</v>
      </c>
      <c r="J81" s="74">
        <v>164000</v>
      </c>
      <c r="K81" s="74">
        <f>SUM(L81:O81)</f>
        <v>164000</v>
      </c>
      <c r="L81" s="74">
        <v>0</v>
      </c>
      <c r="M81" s="74">
        <v>34000</v>
      </c>
      <c r="N81" s="74">
        <v>130000</v>
      </c>
      <c r="O81" s="74">
        <v>0</v>
      </c>
      <c r="P81" s="74" t="s">
        <v>36</v>
      </c>
      <c r="Q81" s="74" t="s">
        <v>29</v>
      </c>
    </row>
    <row r="82" spans="1:17" s="24" customFormat="1" ht="32.25" customHeight="1" thickBot="1" x14ac:dyDescent="0.35">
      <c r="A82" s="80" t="s">
        <v>18</v>
      </c>
      <c r="B82" s="81"/>
      <c r="C82" s="30"/>
      <c r="D82" s="30"/>
      <c r="E82" s="23"/>
      <c r="F82" s="23"/>
      <c r="G82" s="23"/>
      <c r="H82" s="23"/>
      <c r="I82" s="23"/>
      <c r="J82" s="25">
        <f>J81</f>
        <v>164000</v>
      </c>
      <c r="K82" s="25">
        <f t="shared" ref="K82:O83" si="27">K81</f>
        <v>164000</v>
      </c>
      <c r="L82" s="25">
        <f t="shared" si="27"/>
        <v>0</v>
      </c>
      <c r="M82" s="25">
        <f t="shared" si="27"/>
        <v>34000</v>
      </c>
      <c r="N82" s="25">
        <f t="shared" si="27"/>
        <v>130000</v>
      </c>
      <c r="O82" s="25">
        <f t="shared" si="27"/>
        <v>0</v>
      </c>
      <c r="P82" s="29"/>
      <c r="Q82" s="26"/>
    </row>
    <row r="83" spans="1:17" s="21" customFormat="1" ht="47.25" customHeight="1" x14ac:dyDescent="0.25">
      <c r="A83" s="82" t="s">
        <v>31</v>
      </c>
      <c r="B83" s="83"/>
      <c r="C83" s="83"/>
      <c r="D83" s="83"/>
      <c r="E83" s="37"/>
      <c r="F83" s="37"/>
      <c r="G83" s="37"/>
      <c r="H83" s="38"/>
      <c r="I83" s="38"/>
      <c r="J83" s="39">
        <f>J82</f>
        <v>164000</v>
      </c>
      <c r="K83" s="39">
        <f>K84+K85+K86</f>
        <v>164000</v>
      </c>
      <c r="L83" s="39">
        <f t="shared" si="27"/>
        <v>0</v>
      </c>
      <c r="M83" s="39">
        <f t="shared" si="27"/>
        <v>34000</v>
      </c>
      <c r="N83" s="39">
        <f t="shared" si="27"/>
        <v>130000</v>
      </c>
      <c r="O83" s="39">
        <f t="shared" si="27"/>
        <v>0</v>
      </c>
      <c r="P83" s="40"/>
      <c r="Q83" s="41"/>
    </row>
    <row r="84" spans="1:17" s="21" customFormat="1" ht="47.25" customHeight="1" x14ac:dyDescent="0.25">
      <c r="A84" s="7" t="s">
        <v>32</v>
      </c>
      <c r="B84" s="8"/>
      <c r="C84" s="11"/>
      <c r="D84" s="8"/>
      <c r="E84" s="8"/>
      <c r="F84" s="8"/>
      <c r="G84" s="8"/>
      <c r="H84" s="8"/>
      <c r="I84" s="8"/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5"/>
      <c r="Q84" s="17"/>
    </row>
    <row r="85" spans="1:17" s="21" customFormat="1" ht="47.25" customHeight="1" x14ac:dyDescent="0.25">
      <c r="A85" s="9" t="s">
        <v>111</v>
      </c>
      <c r="B85" s="10"/>
      <c r="C85" s="13"/>
      <c r="D85" s="10"/>
      <c r="E85" s="10"/>
      <c r="F85" s="10"/>
      <c r="G85" s="10"/>
      <c r="H85" s="10"/>
      <c r="I85" s="10"/>
      <c r="J85" s="14">
        <f>J81</f>
        <v>164000</v>
      </c>
      <c r="K85" s="14">
        <f t="shared" ref="K85:O85" si="28">K81</f>
        <v>164000</v>
      </c>
      <c r="L85" s="14">
        <f t="shared" si="28"/>
        <v>0</v>
      </c>
      <c r="M85" s="14">
        <f t="shared" si="28"/>
        <v>34000</v>
      </c>
      <c r="N85" s="14">
        <f t="shared" si="28"/>
        <v>130000</v>
      </c>
      <c r="O85" s="14">
        <f t="shared" si="28"/>
        <v>0</v>
      </c>
      <c r="P85" s="16"/>
      <c r="Q85" s="18"/>
    </row>
    <row r="86" spans="1:17" s="21" customFormat="1" ht="47.25" customHeight="1" thickBot="1" x14ac:dyDescent="0.3">
      <c r="A86" s="65" t="s">
        <v>42</v>
      </c>
      <c r="B86" s="66"/>
      <c r="C86" s="66"/>
      <c r="D86" s="66"/>
      <c r="E86" s="66"/>
      <c r="F86" s="66"/>
      <c r="G86" s="66"/>
      <c r="H86" s="66"/>
      <c r="I86" s="66"/>
      <c r="J86" s="67">
        <v>0</v>
      </c>
      <c r="K86" s="67">
        <v>0</v>
      </c>
      <c r="L86" s="67">
        <v>0</v>
      </c>
      <c r="M86" s="67">
        <v>0</v>
      </c>
      <c r="N86" s="67">
        <v>0</v>
      </c>
      <c r="O86" s="67">
        <v>0</v>
      </c>
      <c r="P86" s="19"/>
      <c r="Q86" s="20"/>
    </row>
    <row r="87" spans="1:17" s="64" customFormat="1" ht="60" customHeight="1" thickBot="1" x14ac:dyDescent="0.3">
      <c r="A87" s="77" t="s">
        <v>146</v>
      </c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9"/>
    </row>
    <row r="88" spans="1:17" s="21" customFormat="1" ht="102.75" customHeight="1" thickBot="1" x14ac:dyDescent="0.3">
      <c r="A88" s="52">
        <v>1</v>
      </c>
      <c r="B88" s="32" t="s">
        <v>101</v>
      </c>
      <c r="C88" s="32">
        <v>4807011223</v>
      </c>
      <c r="D88" s="32" t="s">
        <v>46</v>
      </c>
      <c r="E88" s="32" t="s">
        <v>19</v>
      </c>
      <c r="F88" s="32" t="s">
        <v>19</v>
      </c>
      <c r="G88" s="32" t="s">
        <v>19</v>
      </c>
      <c r="H88" s="33" t="s">
        <v>19</v>
      </c>
      <c r="I88" s="32" t="s">
        <v>100</v>
      </c>
      <c r="J88" s="34">
        <v>3200000</v>
      </c>
      <c r="K88" s="34">
        <f>SUM(L88:O88)</f>
        <v>3200000</v>
      </c>
      <c r="L88" s="34">
        <v>0</v>
      </c>
      <c r="M88" s="34">
        <v>0</v>
      </c>
      <c r="N88" s="34">
        <v>3200000</v>
      </c>
      <c r="O88" s="34">
        <v>0</v>
      </c>
      <c r="P88" s="35" t="s">
        <v>37</v>
      </c>
      <c r="Q88" s="36" t="s">
        <v>29</v>
      </c>
    </row>
    <row r="89" spans="1:17" s="24" customFormat="1" ht="32.25" customHeight="1" thickBot="1" x14ac:dyDescent="0.35">
      <c r="A89" s="80" t="s">
        <v>18</v>
      </c>
      <c r="B89" s="81"/>
      <c r="C89" s="30"/>
      <c r="D89" s="30"/>
      <c r="E89" s="23"/>
      <c r="F89" s="23"/>
      <c r="G89" s="23"/>
      <c r="H89" s="23"/>
      <c r="I89" s="23"/>
      <c r="J89" s="25">
        <f>J88</f>
        <v>3200000</v>
      </c>
      <c r="K89" s="25">
        <f t="shared" ref="K89:O89" si="29">K88</f>
        <v>3200000</v>
      </c>
      <c r="L89" s="25">
        <f t="shared" si="29"/>
        <v>0</v>
      </c>
      <c r="M89" s="25">
        <f t="shared" si="29"/>
        <v>0</v>
      </c>
      <c r="N89" s="25">
        <f t="shared" si="29"/>
        <v>3200000</v>
      </c>
      <c r="O89" s="25">
        <f t="shared" si="29"/>
        <v>0</v>
      </c>
      <c r="P89" s="29"/>
      <c r="Q89" s="26"/>
    </row>
    <row r="90" spans="1:17" s="21" customFormat="1" ht="102.75" customHeight="1" x14ac:dyDescent="0.25">
      <c r="A90" s="52">
        <v>1</v>
      </c>
      <c r="B90" s="106" t="s">
        <v>59</v>
      </c>
      <c r="C90" s="106">
        <v>4815000698</v>
      </c>
      <c r="D90" s="32" t="s">
        <v>103</v>
      </c>
      <c r="E90" s="32" t="s">
        <v>19</v>
      </c>
      <c r="F90" s="32" t="s">
        <v>19</v>
      </c>
      <c r="G90" s="32" t="s">
        <v>19</v>
      </c>
      <c r="H90" s="33" t="s">
        <v>19</v>
      </c>
      <c r="I90" s="32" t="s">
        <v>102</v>
      </c>
      <c r="J90" s="34">
        <v>3255000</v>
      </c>
      <c r="K90" s="34">
        <f>SUM(L90:O90)</f>
        <v>3255000</v>
      </c>
      <c r="L90" s="34">
        <v>0</v>
      </c>
      <c r="M90" s="34">
        <v>0</v>
      </c>
      <c r="N90" s="34">
        <v>3255000</v>
      </c>
      <c r="O90" s="34">
        <v>0</v>
      </c>
      <c r="P90" s="35" t="s">
        <v>37</v>
      </c>
      <c r="Q90" s="36" t="s">
        <v>29</v>
      </c>
    </row>
    <row r="91" spans="1:17" s="21" customFormat="1" ht="102.75" customHeight="1" x14ac:dyDescent="0.25">
      <c r="A91" s="52">
        <v>2</v>
      </c>
      <c r="B91" s="85"/>
      <c r="C91" s="85"/>
      <c r="D91" s="32" t="s">
        <v>104</v>
      </c>
      <c r="E91" s="32" t="s">
        <v>19</v>
      </c>
      <c r="F91" s="32" t="s">
        <v>19</v>
      </c>
      <c r="G91" s="32" t="s">
        <v>19</v>
      </c>
      <c r="H91" s="33" t="s">
        <v>19</v>
      </c>
      <c r="I91" s="32" t="s">
        <v>102</v>
      </c>
      <c r="J91" s="34">
        <v>631000</v>
      </c>
      <c r="K91" s="34">
        <f>SUM(L91:O91)</f>
        <v>631000</v>
      </c>
      <c r="L91" s="34">
        <v>0</v>
      </c>
      <c r="M91" s="34">
        <v>0</v>
      </c>
      <c r="N91" s="34">
        <v>631000</v>
      </c>
      <c r="O91" s="34">
        <v>0</v>
      </c>
      <c r="P91" s="35" t="s">
        <v>37</v>
      </c>
      <c r="Q91" s="36" t="s">
        <v>29</v>
      </c>
    </row>
    <row r="92" spans="1:17" s="21" customFormat="1" ht="102.75" customHeight="1" thickBot="1" x14ac:dyDescent="0.3">
      <c r="A92" s="52">
        <v>3</v>
      </c>
      <c r="B92" s="107"/>
      <c r="C92" s="107"/>
      <c r="D92" s="32" t="s">
        <v>72</v>
      </c>
      <c r="E92" s="32" t="s">
        <v>19</v>
      </c>
      <c r="F92" s="32" t="s">
        <v>19</v>
      </c>
      <c r="G92" s="32" t="s">
        <v>19</v>
      </c>
      <c r="H92" s="33" t="s">
        <v>19</v>
      </c>
      <c r="I92" s="60" t="s">
        <v>84</v>
      </c>
      <c r="J92" s="34">
        <v>200000</v>
      </c>
      <c r="K92" s="34">
        <f>SUM(L92:O92)</f>
        <v>200000</v>
      </c>
      <c r="L92" s="34">
        <v>0</v>
      </c>
      <c r="M92" s="34">
        <v>0</v>
      </c>
      <c r="N92" s="34">
        <v>200000</v>
      </c>
      <c r="O92" s="34">
        <v>0</v>
      </c>
      <c r="P92" s="35" t="s">
        <v>37</v>
      </c>
      <c r="Q92" s="36" t="s">
        <v>29</v>
      </c>
    </row>
    <row r="93" spans="1:17" s="24" customFormat="1" ht="32.25" customHeight="1" thickBot="1" x14ac:dyDescent="0.35">
      <c r="A93" s="80" t="s">
        <v>57</v>
      </c>
      <c r="B93" s="81"/>
      <c r="C93" s="30"/>
      <c r="D93" s="30"/>
      <c r="E93" s="23"/>
      <c r="F93" s="23"/>
      <c r="G93" s="23"/>
      <c r="H93" s="23"/>
      <c r="I93" s="23"/>
      <c r="J93" s="25">
        <f>SUM(J90:J92)</f>
        <v>4086000</v>
      </c>
      <c r="K93" s="25">
        <f t="shared" ref="K93:O93" si="30">SUM(K90:K92)</f>
        <v>4086000</v>
      </c>
      <c r="L93" s="25">
        <f t="shared" si="30"/>
        <v>0</v>
      </c>
      <c r="M93" s="25">
        <f t="shared" si="30"/>
        <v>0</v>
      </c>
      <c r="N93" s="25">
        <f t="shared" si="30"/>
        <v>4086000</v>
      </c>
      <c r="O93" s="25">
        <f t="shared" si="30"/>
        <v>0</v>
      </c>
      <c r="P93" s="29"/>
      <c r="Q93" s="26"/>
    </row>
    <row r="94" spans="1:17" s="21" customFormat="1" ht="102.75" customHeight="1" x14ac:dyDescent="0.25">
      <c r="A94" s="52">
        <v>1</v>
      </c>
      <c r="B94" s="108" t="s">
        <v>74</v>
      </c>
      <c r="C94" s="106">
        <v>4815000634</v>
      </c>
      <c r="D94" s="32" t="s">
        <v>82</v>
      </c>
      <c r="E94" s="32" t="s">
        <v>19</v>
      </c>
      <c r="F94" s="32" t="s">
        <v>19</v>
      </c>
      <c r="G94" s="32" t="s">
        <v>19</v>
      </c>
      <c r="H94" s="33" t="s">
        <v>19</v>
      </c>
      <c r="I94" s="59" t="s">
        <v>83</v>
      </c>
      <c r="J94" s="34">
        <v>4100000</v>
      </c>
      <c r="K94" s="34">
        <f t="shared" ref="K94:K102" si="31">SUM(L94:O94)</f>
        <v>4100000</v>
      </c>
      <c r="L94" s="34">
        <v>0</v>
      </c>
      <c r="M94" s="34">
        <v>0</v>
      </c>
      <c r="N94" s="34">
        <v>4100000</v>
      </c>
      <c r="O94" s="34">
        <v>0</v>
      </c>
      <c r="P94" s="35" t="s">
        <v>37</v>
      </c>
      <c r="Q94" s="36" t="s">
        <v>29</v>
      </c>
    </row>
    <row r="95" spans="1:17" s="21" customFormat="1" ht="102.75" customHeight="1" x14ac:dyDescent="0.25">
      <c r="A95" s="52">
        <v>2</v>
      </c>
      <c r="B95" s="109"/>
      <c r="C95" s="85"/>
      <c r="D95" s="32" t="s">
        <v>85</v>
      </c>
      <c r="E95" s="32" t="s">
        <v>19</v>
      </c>
      <c r="F95" s="32" t="s">
        <v>19</v>
      </c>
      <c r="G95" s="32" t="s">
        <v>19</v>
      </c>
      <c r="H95" s="33" t="s">
        <v>19</v>
      </c>
      <c r="I95" s="59" t="s">
        <v>79</v>
      </c>
      <c r="J95" s="34">
        <v>4280000</v>
      </c>
      <c r="K95" s="34">
        <f t="shared" si="31"/>
        <v>4280000</v>
      </c>
      <c r="L95" s="34">
        <v>0</v>
      </c>
      <c r="M95" s="34">
        <v>0</v>
      </c>
      <c r="N95" s="34">
        <v>4280000</v>
      </c>
      <c r="O95" s="34">
        <v>0</v>
      </c>
      <c r="P95" s="35" t="s">
        <v>37</v>
      </c>
      <c r="Q95" s="36" t="s">
        <v>29</v>
      </c>
    </row>
    <row r="96" spans="1:17" s="21" customFormat="1" ht="102.75" customHeight="1" x14ac:dyDescent="0.25">
      <c r="A96" s="52">
        <v>3</v>
      </c>
      <c r="B96" s="109"/>
      <c r="C96" s="85"/>
      <c r="D96" s="32" t="s">
        <v>86</v>
      </c>
      <c r="E96" s="32" t="s">
        <v>19</v>
      </c>
      <c r="F96" s="32" t="s">
        <v>19</v>
      </c>
      <c r="G96" s="32" t="s">
        <v>19</v>
      </c>
      <c r="H96" s="33" t="s">
        <v>19</v>
      </c>
      <c r="I96" s="59" t="s">
        <v>87</v>
      </c>
      <c r="J96" s="34">
        <v>1670000</v>
      </c>
      <c r="K96" s="34">
        <f t="shared" si="31"/>
        <v>1670000</v>
      </c>
      <c r="L96" s="34">
        <v>0</v>
      </c>
      <c r="M96" s="34">
        <v>0</v>
      </c>
      <c r="N96" s="34">
        <v>1670000</v>
      </c>
      <c r="O96" s="34">
        <v>0</v>
      </c>
      <c r="P96" s="35" t="s">
        <v>37</v>
      </c>
      <c r="Q96" s="36" t="s">
        <v>29</v>
      </c>
    </row>
    <row r="97" spans="1:17" s="21" customFormat="1" ht="102.75" customHeight="1" x14ac:dyDescent="0.25">
      <c r="A97" s="52">
        <v>4</v>
      </c>
      <c r="B97" s="109"/>
      <c r="C97" s="85"/>
      <c r="D97" s="32" t="s">
        <v>88</v>
      </c>
      <c r="E97" s="32" t="s">
        <v>19</v>
      </c>
      <c r="F97" s="32" t="s">
        <v>19</v>
      </c>
      <c r="G97" s="32" t="s">
        <v>19</v>
      </c>
      <c r="H97" s="33" t="s">
        <v>19</v>
      </c>
      <c r="I97" s="59" t="s">
        <v>89</v>
      </c>
      <c r="J97" s="34">
        <v>2470000</v>
      </c>
      <c r="K97" s="34">
        <f t="shared" si="31"/>
        <v>2470000</v>
      </c>
      <c r="L97" s="34">
        <v>0</v>
      </c>
      <c r="M97" s="34">
        <v>0</v>
      </c>
      <c r="N97" s="34">
        <v>2470000</v>
      </c>
      <c r="O97" s="34">
        <v>0</v>
      </c>
      <c r="P97" s="35" t="s">
        <v>37</v>
      </c>
      <c r="Q97" s="36" t="s">
        <v>29</v>
      </c>
    </row>
    <row r="98" spans="1:17" s="21" customFormat="1" ht="102.75" customHeight="1" x14ac:dyDescent="0.25">
      <c r="A98" s="52">
        <v>5</v>
      </c>
      <c r="B98" s="109"/>
      <c r="C98" s="85"/>
      <c r="D98" s="32" t="s">
        <v>90</v>
      </c>
      <c r="E98" s="32" t="s">
        <v>19</v>
      </c>
      <c r="F98" s="32" t="s">
        <v>19</v>
      </c>
      <c r="G98" s="32" t="s">
        <v>19</v>
      </c>
      <c r="H98" s="33" t="s">
        <v>19</v>
      </c>
      <c r="I98" s="59" t="s">
        <v>91</v>
      </c>
      <c r="J98" s="34">
        <v>4530000</v>
      </c>
      <c r="K98" s="34">
        <f t="shared" si="31"/>
        <v>4530000</v>
      </c>
      <c r="L98" s="34">
        <v>0</v>
      </c>
      <c r="M98" s="34">
        <v>0</v>
      </c>
      <c r="N98" s="34">
        <v>4530000</v>
      </c>
      <c r="O98" s="34">
        <v>0</v>
      </c>
      <c r="P98" s="35" t="s">
        <v>37</v>
      </c>
      <c r="Q98" s="36" t="s">
        <v>29</v>
      </c>
    </row>
    <row r="99" spans="1:17" s="21" customFormat="1" ht="102.75" customHeight="1" x14ac:dyDescent="0.25">
      <c r="A99" s="52">
        <v>6</v>
      </c>
      <c r="B99" s="109"/>
      <c r="C99" s="85"/>
      <c r="D99" s="32" t="s">
        <v>92</v>
      </c>
      <c r="E99" s="32" t="s">
        <v>19</v>
      </c>
      <c r="F99" s="32" t="s">
        <v>19</v>
      </c>
      <c r="G99" s="32" t="s">
        <v>19</v>
      </c>
      <c r="H99" s="33" t="s">
        <v>19</v>
      </c>
      <c r="I99" s="59" t="s">
        <v>93</v>
      </c>
      <c r="J99" s="34">
        <v>2520000</v>
      </c>
      <c r="K99" s="34">
        <f t="shared" si="31"/>
        <v>2520000</v>
      </c>
      <c r="L99" s="34">
        <v>0</v>
      </c>
      <c r="M99" s="34">
        <v>0</v>
      </c>
      <c r="N99" s="34">
        <v>2520000</v>
      </c>
      <c r="O99" s="34">
        <v>0</v>
      </c>
      <c r="P99" s="35" t="s">
        <v>37</v>
      </c>
      <c r="Q99" s="36" t="s">
        <v>29</v>
      </c>
    </row>
    <row r="100" spans="1:17" s="21" customFormat="1" ht="102.75" customHeight="1" x14ac:dyDescent="0.25">
      <c r="A100" s="52">
        <v>7</v>
      </c>
      <c r="B100" s="109"/>
      <c r="C100" s="85"/>
      <c r="D100" s="32" t="s">
        <v>94</v>
      </c>
      <c r="E100" s="32" t="s">
        <v>19</v>
      </c>
      <c r="F100" s="32" t="s">
        <v>19</v>
      </c>
      <c r="G100" s="32" t="s">
        <v>19</v>
      </c>
      <c r="H100" s="33" t="s">
        <v>19</v>
      </c>
      <c r="I100" s="59" t="s">
        <v>95</v>
      </c>
      <c r="J100" s="34">
        <v>1660000</v>
      </c>
      <c r="K100" s="34">
        <f t="shared" si="31"/>
        <v>1660000</v>
      </c>
      <c r="L100" s="34">
        <v>0</v>
      </c>
      <c r="M100" s="34">
        <v>0</v>
      </c>
      <c r="N100" s="34">
        <v>1660000</v>
      </c>
      <c r="O100" s="34">
        <v>0</v>
      </c>
      <c r="P100" s="35" t="s">
        <v>37</v>
      </c>
      <c r="Q100" s="36" t="s">
        <v>29</v>
      </c>
    </row>
    <row r="101" spans="1:17" s="21" customFormat="1" ht="102.75" customHeight="1" x14ac:dyDescent="0.25">
      <c r="A101" s="52">
        <v>8</v>
      </c>
      <c r="B101" s="109"/>
      <c r="C101" s="85"/>
      <c r="D101" s="32" t="s">
        <v>96</v>
      </c>
      <c r="E101" s="32" t="s">
        <v>19</v>
      </c>
      <c r="F101" s="32" t="s">
        <v>19</v>
      </c>
      <c r="G101" s="32" t="s">
        <v>19</v>
      </c>
      <c r="H101" s="33" t="s">
        <v>19</v>
      </c>
      <c r="I101" s="59" t="s">
        <v>97</v>
      </c>
      <c r="J101" s="34">
        <v>1420000</v>
      </c>
      <c r="K101" s="34">
        <f t="shared" si="31"/>
        <v>1420000</v>
      </c>
      <c r="L101" s="34">
        <v>0</v>
      </c>
      <c r="M101" s="34">
        <v>0</v>
      </c>
      <c r="N101" s="34">
        <v>1420000</v>
      </c>
      <c r="O101" s="34">
        <v>0</v>
      </c>
      <c r="P101" s="35" t="s">
        <v>37</v>
      </c>
      <c r="Q101" s="36" t="s">
        <v>29</v>
      </c>
    </row>
    <row r="102" spans="1:17" s="21" customFormat="1" ht="102.75" customHeight="1" thickBot="1" x14ac:dyDescent="0.3">
      <c r="A102" s="49">
        <v>9</v>
      </c>
      <c r="B102" s="110"/>
      <c r="C102" s="86"/>
      <c r="D102" s="55" t="s">
        <v>98</v>
      </c>
      <c r="E102" s="55" t="s">
        <v>19</v>
      </c>
      <c r="F102" s="55" t="s">
        <v>19</v>
      </c>
      <c r="G102" s="55" t="s">
        <v>19</v>
      </c>
      <c r="H102" s="45" t="s">
        <v>19</v>
      </c>
      <c r="I102" s="58" t="s">
        <v>99</v>
      </c>
      <c r="J102" s="46">
        <v>1030000</v>
      </c>
      <c r="K102" s="46">
        <f t="shared" si="31"/>
        <v>1030000</v>
      </c>
      <c r="L102" s="46">
        <v>0</v>
      </c>
      <c r="M102" s="46">
        <v>0</v>
      </c>
      <c r="N102" s="46">
        <v>1030000</v>
      </c>
      <c r="O102" s="46">
        <v>0</v>
      </c>
      <c r="P102" s="47" t="s">
        <v>37</v>
      </c>
      <c r="Q102" s="48" t="s">
        <v>29</v>
      </c>
    </row>
    <row r="103" spans="1:17" s="24" customFormat="1" ht="32.25" customHeight="1" thickBot="1" x14ac:dyDescent="0.35">
      <c r="A103" s="80" t="s">
        <v>107</v>
      </c>
      <c r="B103" s="81"/>
      <c r="C103" s="30"/>
      <c r="D103" s="30"/>
      <c r="E103" s="23"/>
      <c r="F103" s="23"/>
      <c r="G103" s="23"/>
      <c r="H103" s="23"/>
      <c r="I103" s="23"/>
      <c r="J103" s="25">
        <f>SUM(J94:J102)</f>
        <v>23680000</v>
      </c>
      <c r="K103" s="25">
        <f t="shared" ref="K103:O103" si="32">SUM(K94:K102)</f>
        <v>23680000</v>
      </c>
      <c r="L103" s="25">
        <f t="shared" si="32"/>
        <v>0</v>
      </c>
      <c r="M103" s="25">
        <f t="shared" si="32"/>
        <v>0</v>
      </c>
      <c r="N103" s="25">
        <f t="shared" si="32"/>
        <v>23680000</v>
      </c>
      <c r="O103" s="25">
        <f t="shared" si="32"/>
        <v>0</v>
      </c>
      <c r="P103" s="29"/>
      <c r="Q103" s="26"/>
    </row>
    <row r="104" spans="1:17" s="21" customFormat="1" ht="47.25" customHeight="1" x14ac:dyDescent="0.25">
      <c r="A104" s="82" t="s">
        <v>105</v>
      </c>
      <c r="B104" s="83"/>
      <c r="C104" s="83"/>
      <c r="D104" s="83"/>
      <c r="E104" s="37"/>
      <c r="F104" s="37"/>
      <c r="G104" s="37"/>
      <c r="H104" s="38"/>
      <c r="I104" s="38"/>
      <c r="J104" s="39">
        <f>J89+J93+J103</f>
        <v>30966000</v>
      </c>
      <c r="K104" s="39">
        <f t="shared" ref="K104:O104" si="33">K89+K93+K103</f>
        <v>30966000</v>
      </c>
      <c r="L104" s="39">
        <f t="shared" si="33"/>
        <v>0</v>
      </c>
      <c r="M104" s="39">
        <f t="shared" si="33"/>
        <v>0</v>
      </c>
      <c r="N104" s="39">
        <f t="shared" si="33"/>
        <v>30966000</v>
      </c>
      <c r="O104" s="39">
        <f t="shared" si="33"/>
        <v>0</v>
      </c>
      <c r="P104" s="40"/>
      <c r="Q104" s="41"/>
    </row>
    <row r="105" spans="1:17" s="21" customFormat="1" ht="47.25" customHeight="1" x14ac:dyDescent="0.25">
      <c r="A105" s="7" t="s">
        <v>32</v>
      </c>
      <c r="B105" s="8"/>
      <c r="C105" s="11"/>
      <c r="D105" s="8"/>
      <c r="E105" s="8"/>
      <c r="F105" s="8"/>
      <c r="G105" s="8"/>
      <c r="H105" s="8"/>
      <c r="I105" s="8"/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5"/>
      <c r="Q105" s="17"/>
    </row>
    <row r="106" spans="1:17" s="21" customFormat="1" ht="47.25" customHeight="1" x14ac:dyDescent="0.25">
      <c r="A106" s="9" t="s">
        <v>33</v>
      </c>
      <c r="B106" s="10"/>
      <c r="C106" s="13"/>
      <c r="D106" s="10"/>
      <c r="E106" s="10"/>
      <c r="F106" s="10"/>
      <c r="G106" s="10"/>
      <c r="H106" s="10"/>
      <c r="I106" s="10"/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16"/>
      <c r="Q106" s="18"/>
    </row>
    <row r="107" spans="1:17" s="21" customFormat="1" ht="47.25" customHeight="1" thickBot="1" x14ac:dyDescent="0.3">
      <c r="A107" s="65" t="s">
        <v>106</v>
      </c>
      <c r="B107" s="66"/>
      <c r="C107" s="66"/>
      <c r="D107" s="66"/>
      <c r="E107" s="66"/>
      <c r="F107" s="66"/>
      <c r="G107" s="66"/>
      <c r="H107" s="66"/>
      <c r="I107" s="66"/>
      <c r="J107" s="67">
        <f>J102+J101+J100+J99+J98+J97+J96+J95+J94+J92+J91+J90+J88</f>
        <v>30966000</v>
      </c>
      <c r="K107" s="67">
        <f t="shared" ref="K107:O107" si="34">K102+K101+K100+K99+K98+K97+K96+K95+K94+K92+K91+K90+K88</f>
        <v>30966000</v>
      </c>
      <c r="L107" s="67">
        <f t="shared" si="34"/>
        <v>0</v>
      </c>
      <c r="M107" s="67">
        <f t="shared" si="34"/>
        <v>0</v>
      </c>
      <c r="N107" s="67">
        <f t="shared" si="34"/>
        <v>30966000</v>
      </c>
      <c r="O107" s="67">
        <f t="shared" si="34"/>
        <v>0</v>
      </c>
      <c r="P107" s="19"/>
      <c r="Q107" s="20"/>
    </row>
    <row r="108" spans="1:17" s="64" customFormat="1" ht="60" customHeight="1" thickBot="1" x14ac:dyDescent="0.3">
      <c r="A108" s="77" t="s">
        <v>147</v>
      </c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9"/>
    </row>
    <row r="109" spans="1:17" s="21" customFormat="1" ht="102.75" customHeight="1" thickBot="1" x14ac:dyDescent="0.3">
      <c r="A109" s="49">
        <v>1</v>
      </c>
      <c r="B109" s="32" t="s">
        <v>19</v>
      </c>
      <c r="C109" s="32" t="s">
        <v>19</v>
      </c>
      <c r="D109" s="32" t="s">
        <v>19</v>
      </c>
      <c r="E109" s="32" t="s">
        <v>19</v>
      </c>
      <c r="F109" s="32" t="s">
        <v>19</v>
      </c>
      <c r="G109" s="32" t="s">
        <v>19</v>
      </c>
      <c r="H109" s="33" t="s">
        <v>19</v>
      </c>
      <c r="I109" s="32" t="s">
        <v>19</v>
      </c>
      <c r="J109" s="34" t="s">
        <v>19</v>
      </c>
      <c r="K109" s="34" t="s">
        <v>19</v>
      </c>
      <c r="L109" s="34" t="s">
        <v>19</v>
      </c>
      <c r="M109" s="34" t="s">
        <v>19</v>
      </c>
      <c r="N109" s="34" t="s">
        <v>19</v>
      </c>
      <c r="O109" s="34" t="s">
        <v>19</v>
      </c>
      <c r="P109" s="35"/>
      <c r="Q109" s="36"/>
    </row>
    <row r="110" spans="1:17" s="24" customFormat="1" ht="32.25" customHeight="1" thickBot="1" x14ac:dyDescent="0.35">
      <c r="A110" s="80" t="s">
        <v>18</v>
      </c>
      <c r="B110" s="81"/>
      <c r="C110" s="30"/>
      <c r="D110" s="30"/>
      <c r="E110" s="23"/>
      <c r="F110" s="23"/>
      <c r="G110" s="23"/>
      <c r="H110" s="23"/>
      <c r="I110" s="23"/>
      <c r="J110" s="25"/>
      <c r="K110" s="25"/>
      <c r="L110" s="25"/>
      <c r="M110" s="25"/>
      <c r="N110" s="25"/>
      <c r="O110" s="25"/>
      <c r="P110" s="29"/>
      <c r="Q110" s="26"/>
    </row>
    <row r="111" spans="1:17" s="21" customFormat="1" ht="47.25" customHeight="1" x14ac:dyDescent="0.25">
      <c r="A111" s="82" t="s">
        <v>127</v>
      </c>
      <c r="B111" s="83"/>
      <c r="C111" s="83"/>
      <c r="D111" s="83"/>
      <c r="E111" s="37"/>
      <c r="F111" s="37"/>
      <c r="G111" s="37"/>
      <c r="H111" s="38"/>
      <c r="I111" s="38"/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40"/>
      <c r="Q111" s="41"/>
    </row>
    <row r="112" spans="1:17" s="21" customFormat="1" ht="47.25" customHeight="1" x14ac:dyDescent="0.25">
      <c r="A112" s="7" t="s">
        <v>32</v>
      </c>
      <c r="B112" s="8"/>
      <c r="C112" s="11"/>
      <c r="D112" s="8"/>
      <c r="E112" s="8"/>
      <c r="F112" s="8"/>
      <c r="G112" s="8"/>
      <c r="H112" s="8"/>
      <c r="I112" s="8"/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5"/>
      <c r="Q112" s="17"/>
    </row>
    <row r="113" spans="1:17" s="21" customFormat="1" ht="47.25" customHeight="1" x14ac:dyDescent="0.25">
      <c r="A113" s="9" t="s">
        <v>33</v>
      </c>
      <c r="B113" s="10"/>
      <c r="C113" s="13"/>
      <c r="D113" s="10"/>
      <c r="E113" s="10"/>
      <c r="F113" s="10"/>
      <c r="G113" s="10"/>
      <c r="H113" s="10"/>
      <c r="I113" s="10"/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16"/>
      <c r="Q113" s="18"/>
    </row>
    <row r="114" spans="1:17" s="21" customFormat="1" ht="47.25" customHeight="1" thickBot="1" x14ac:dyDescent="0.3">
      <c r="A114" s="65" t="s">
        <v>128</v>
      </c>
      <c r="B114" s="66"/>
      <c r="C114" s="66"/>
      <c r="D114" s="66"/>
      <c r="E114" s="66"/>
      <c r="F114" s="66"/>
      <c r="G114" s="66"/>
      <c r="H114" s="66"/>
      <c r="I114" s="66"/>
      <c r="J114" s="67">
        <v>0</v>
      </c>
      <c r="K114" s="67">
        <v>0</v>
      </c>
      <c r="L114" s="67">
        <v>0</v>
      </c>
      <c r="M114" s="67">
        <v>0</v>
      </c>
      <c r="N114" s="67">
        <v>0</v>
      </c>
      <c r="O114" s="67">
        <v>0</v>
      </c>
      <c r="P114" s="19"/>
      <c r="Q114" s="20"/>
    </row>
    <row r="115" spans="1:17" s="22" customFormat="1" ht="60" customHeight="1" thickBot="1" x14ac:dyDescent="0.3">
      <c r="A115" s="111" t="s">
        <v>124</v>
      </c>
      <c r="B115" s="112"/>
      <c r="C115" s="112"/>
      <c r="D115" s="112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3"/>
    </row>
    <row r="116" spans="1:17" s="21" customFormat="1" ht="47.25" customHeight="1" x14ac:dyDescent="0.25">
      <c r="A116" s="82" t="s">
        <v>125</v>
      </c>
      <c r="B116" s="83"/>
      <c r="C116" s="83"/>
      <c r="D116" s="83"/>
      <c r="E116" s="37"/>
      <c r="F116" s="37"/>
      <c r="G116" s="37"/>
      <c r="H116" s="38"/>
      <c r="I116" s="38"/>
      <c r="J116" s="39">
        <f>J111+J104+J83+J76+J69+J62+J50+J43+J36+J28+J17+J10</f>
        <v>135372501.19999999</v>
      </c>
      <c r="K116" s="39">
        <f>K117+K118+K119</f>
        <v>135372501.19999999</v>
      </c>
      <c r="L116" s="39">
        <f t="shared" ref="L116:O116" si="35">L111+L104+L83+L76+L69+L62+L50+L43+L36+L28+L17+L10</f>
        <v>11160360</v>
      </c>
      <c r="M116" s="39">
        <f>M111+M104+M83+M76+M69+M62+M50+M43+M36+M28+M17+M10</f>
        <v>8713276.3599999994</v>
      </c>
      <c r="N116" s="39">
        <f t="shared" si="35"/>
        <v>115498864.84</v>
      </c>
      <c r="O116" s="39">
        <f t="shared" si="35"/>
        <v>0</v>
      </c>
      <c r="P116" s="40"/>
      <c r="Q116" s="41"/>
    </row>
    <row r="117" spans="1:17" s="21" customFormat="1" ht="47.25" customHeight="1" x14ac:dyDescent="0.25">
      <c r="A117" s="7" t="s">
        <v>32</v>
      </c>
      <c r="B117" s="8"/>
      <c r="C117" s="11"/>
      <c r="D117" s="8"/>
      <c r="E117" s="8"/>
      <c r="F117" s="8"/>
      <c r="G117" s="8"/>
      <c r="H117" s="8"/>
      <c r="I117" s="8"/>
      <c r="J117" s="12">
        <f>J112+J105+J84+J77+J70+J63+J51+J44+J37+J29+J18+J11</f>
        <v>0</v>
      </c>
      <c r="K117" s="12">
        <f t="shared" ref="K117:O117" si="36">K112+K105+K84+K77+K70+K63+K51+K44+K37+K29+K18+K11</f>
        <v>0</v>
      </c>
      <c r="L117" s="12">
        <f t="shared" si="36"/>
        <v>0</v>
      </c>
      <c r="M117" s="12">
        <f t="shared" si="36"/>
        <v>0</v>
      </c>
      <c r="N117" s="12">
        <f t="shared" si="36"/>
        <v>0</v>
      </c>
      <c r="O117" s="12">
        <f t="shared" si="36"/>
        <v>0</v>
      </c>
      <c r="P117" s="15"/>
      <c r="Q117" s="17"/>
    </row>
    <row r="118" spans="1:17" s="21" customFormat="1" ht="47.25" customHeight="1" x14ac:dyDescent="0.25">
      <c r="A118" s="9" t="s">
        <v>41</v>
      </c>
      <c r="B118" s="10"/>
      <c r="C118" s="13"/>
      <c r="D118" s="10"/>
      <c r="E118" s="10"/>
      <c r="F118" s="10"/>
      <c r="G118" s="10"/>
      <c r="H118" s="10"/>
      <c r="I118" s="10"/>
      <c r="J118" s="14">
        <f>J113+J106+J85+J78+J71+J64+J52+J45+J38+J30+J19+J12</f>
        <v>21417823.359999999</v>
      </c>
      <c r="K118" s="14">
        <f>K113+K106+K85+K78+K71+K64+K52+K45+K38+K30+K19+K12</f>
        <v>21417823.359999999</v>
      </c>
      <c r="L118" s="14">
        <f t="shared" ref="L118:O118" si="37">L113+L106+L85+L78+L71+L64+L52+L45+L38+L30+L19+L12</f>
        <v>11160360</v>
      </c>
      <c r="M118" s="14">
        <f t="shared" si="37"/>
        <v>8713276.3599999994</v>
      </c>
      <c r="N118" s="14">
        <f t="shared" si="37"/>
        <v>1544187</v>
      </c>
      <c r="O118" s="14">
        <f t="shared" si="37"/>
        <v>0</v>
      </c>
      <c r="P118" s="16"/>
      <c r="Q118" s="18"/>
    </row>
    <row r="119" spans="1:17" s="21" customFormat="1" ht="47.25" customHeight="1" thickBot="1" x14ac:dyDescent="0.3">
      <c r="A119" s="65" t="s">
        <v>126</v>
      </c>
      <c r="B119" s="66"/>
      <c r="C119" s="66"/>
      <c r="D119" s="66"/>
      <c r="E119" s="66"/>
      <c r="F119" s="66"/>
      <c r="G119" s="66"/>
      <c r="H119" s="66"/>
      <c r="I119" s="66"/>
      <c r="J119" s="67">
        <f>+J107+J86+J79+J72+J65+J53+J46+J39+J31+J20+J13</f>
        <v>113954677.84</v>
      </c>
      <c r="K119" s="67">
        <f t="shared" ref="K119:O119" si="38">+K107+K86+K79+K72+K65+K53+K46+K39+K31+K20+K13</f>
        <v>113954677.84</v>
      </c>
      <c r="L119" s="67">
        <f t="shared" si="38"/>
        <v>0</v>
      </c>
      <c r="M119" s="67">
        <f t="shared" si="38"/>
        <v>0</v>
      </c>
      <c r="N119" s="67">
        <f t="shared" si="38"/>
        <v>113954677.84</v>
      </c>
      <c r="O119" s="67">
        <f t="shared" si="38"/>
        <v>0</v>
      </c>
      <c r="P119" s="19"/>
      <c r="Q119" s="20"/>
    </row>
  </sheetData>
  <mergeCells count="66">
    <mergeCell ref="A116:D116"/>
    <mergeCell ref="A108:Q108"/>
    <mergeCell ref="A110:B110"/>
    <mergeCell ref="A111:D111"/>
    <mergeCell ref="A115:Q115"/>
    <mergeCell ref="A80:Q80"/>
    <mergeCell ref="A82:B82"/>
    <mergeCell ref="A83:D83"/>
    <mergeCell ref="A73:Q73"/>
    <mergeCell ref="A75:B75"/>
    <mergeCell ref="A76:D76"/>
    <mergeCell ref="A104:D104"/>
    <mergeCell ref="A87:Q87"/>
    <mergeCell ref="A103:B103"/>
    <mergeCell ref="B90:B92"/>
    <mergeCell ref="C90:C92"/>
    <mergeCell ref="B94:B102"/>
    <mergeCell ref="C94:C102"/>
    <mergeCell ref="A89:B89"/>
    <mergeCell ref="A93:B93"/>
    <mergeCell ref="N1:Q1"/>
    <mergeCell ref="J3:J4"/>
    <mergeCell ref="Q3:Q4"/>
    <mergeCell ref="A2:Q2"/>
    <mergeCell ref="P3:P4"/>
    <mergeCell ref="K3: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10:D10"/>
    <mergeCell ref="A5:Q5"/>
    <mergeCell ref="A9:B9"/>
    <mergeCell ref="A14:Q14"/>
    <mergeCell ref="A16:B16"/>
    <mergeCell ref="B6:B8"/>
    <mergeCell ref="C6:C8"/>
    <mergeCell ref="A17:D17"/>
    <mergeCell ref="A21:Q21"/>
    <mergeCell ref="A27:B27"/>
    <mergeCell ref="A28:D28"/>
    <mergeCell ref="B22:B26"/>
    <mergeCell ref="C22:C26"/>
    <mergeCell ref="A32:Q32"/>
    <mergeCell ref="A35:B35"/>
    <mergeCell ref="A36:D36"/>
    <mergeCell ref="A40:Q40"/>
    <mergeCell ref="A42:B42"/>
    <mergeCell ref="B55:B58"/>
    <mergeCell ref="C55:C58"/>
    <mergeCell ref="A61:B61"/>
    <mergeCell ref="A43:D43"/>
    <mergeCell ref="A47:Q47"/>
    <mergeCell ref="A49:B49"/>
    <mergeCell ref="A50:D50"/>
    <mergeCell ref="A54:Q54"/>
    <mergeCell ref="A66:Q66"/>
    <mergeCell ref="A68:B68"/>
    <mergeCell ref="A69:D69"/>
    <mergeCell ref="A59:B59"/>
    <mergeCell ref="A62:D62"/>
  </mergeCells>
  <phoneticPr fontId="17" type="noConversion"/>
  <pageMargins left="0.25" right="0.25" top="0.75" bottom="0.75" header="0.3" footer="0.3"/>
  <pageSetup paperSize="9" scale="2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6" t="s">
        <v>9</v>
      </c>
    </row>
    <row r="3" spans="2:2" ht="31.5" x14ac:dyDescent="0.25">
      <c r="B3" s="6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2026_ЦЗ</vt:lpstr>
      <vt:lpstr>Лист2</vt:lpstr>
      <vt:lpstr>'2026_ЦЗ'!Область_печати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2023-12-27T12:41:30Z</cp:lastPrinted>
  <dcterms:created xsi:type="dcterms:W3CDTF">2021-07-02T07:35:59Z</dcterms:created>
  <dcterms:modified xsi:type="dcterms:W3CDTF">2026-02-03T07:51:36Z</dcterms:modified>
</cp:coreProperties>
</file>