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A1A992B0-075E-4783-8BF0-D136501A2B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97" i="1" l="1"/>
  <c r="K198" i="1"/>
  <c r="K199" i="1"/>
  <c r="J199" i="1"/>
  <c r="J196" i="1"/>
  <c r="M199" i="1"/>
  <c r="L198" i="1"/>
  <c r="M198" i="1"/>
  <c r="N198" i="1"/>
  <c r="J198" i="1"/>
  <c r="L197" i="1"/>
  <c r="M197" i="1"/>
  <c r="N197" i="1"/>
  <c r="O197" i="1"/>
  <c r="J197" i="1"/>
  <c r="K191" i="1"/>
  <c r="K193" i="1"/>
  <c r="L193" i="1"/>
  <c r="M193" i="1"/>
  <c r="N193" i="1"/>
  <c r="O193" i="1"/>
  <c r="J193" i="1"/>
  <c r="L191" i="1"/>
  <c r="M191" i="1"/>
  <c r="N191" i="1"/>
  <c r="O191" i="1"/>
  <c r="J191" i="1"/>
  <c r="K190" i="1"/>
  <c r="L190" i="1"/>
  <c r="M190" i="1"/>
  <c r="N190" i="1"/>
  <c r="O190" i="1"/>
  <c r="J190" i="1"/>
  <c r="K187" i="1"/>
  <c r="K184" i="1" s="1"/>
  <c r="L187" i="1"/>
  <c r="M187" i="1"/>
  <c r="N187" i="1"/>
  <c r="O187" i="1"/>
  <c r="K186" i="1"/>
  <c r="L186" i="1"/>
  <c r="M186" i="1"/>
  <c r="N186" i="1"/>
  <c r="O186" i="1"/>
  <c r="J186" i="1"/>
  <c r="M184" i="1"/>
  <c r="O184" i="1"/>
  <c r="K183" i="1"/>
  <c r="L183" i="1"/>
  <c r="M183" i="1"/>
  <c r="N183" i="1"/>
  <c r="O183" i="1"/>
  <c r="J183" i="1"/>
  <c r="K182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69" i="1"/>
  <c r="K168" i="1"/>
  <c r="L167" i="1"/>
  <c r="L184" i="1" s="1"/>
  <c r="M167" i="1"/>
  <c r="N167" i="1"/>
  <c r="N184" i="1" s="1"/>
  <c r="O167" i="1"/>
  <c r="K166" i="1"/>
  <c r="K167" i="1" s="1"/>
  <c r="K165" i="1"/>
  <c r="L165" i="1"/>
  <c r="M165" i="1"/>
  <c r="N165" i="1"/>
  <c r="O165" i="1"/>
  <c r="J165" i="1"/>
  <c r="K164" i="1"/>
  <c r="J164" i="1"/>
  <c r="K145" i="1"/>
  <c r="K103" i="1"/>
  <c r="K94" i="1"/>
  <c r="K98" i="1" s="1"/>
  <c r="K147" i="1"/>
  <c r="L147" i="1"/>
  <c r="M147" i="1"/>
  <c r="N147" i="1"/>
  <c r="O147" i="1"/>
  <c r="K148" i="1"/>
  <c r="L148" i="1"/>
  <c r="M148" i="1"/>
  <c r="N148" i="1"/>
  <c r="O148" i="1"/>
  <c r="J148" i="1"/>
  <c r="J147" i="1"/>
  <c r="L145" i="1"/>
  <c r="M145" i="1"/>
  <c r="N145" i="1"/>
  <c r="O145" i="1"/>
  <c r="J145" i="1"/>
  <c r="K144" i="1"/>
  <c r="L144" i="1"/>
  <c r="M144" i="1"/>
  <c r="N144" i="1"/>
  <c r="O144" i="1"/>
  <c r="J144" i="1"/>
  <c r="K143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18" i="1"/>
  <c r="K117" i="1"/>
  <c r="K116" i="1"/>
  <c r="L116" i="1"/>
  <c r="M116" i="1"/>
  <c r="N116" i="1"/>
  <c r="O116" i="1"/>
  <c r="J116" i="1"/>
  <c r="K115" i="1"/>
  <c r="K106" i="1"/>
  <c r="L106" i="1"/>
  <c r="M106" i="1"/>
  <c r="N106" i="1"/>
  <c r="O106" i="1"/>
  <c r="J106" i="1"/>
  <c r="L103" i="1"/>
  <c r="M103" i="1"/>
  <c r="N103" i="1"/>
  <c r="O103" i="1"/>
  <c r="K102" i="1"/>
  <c r="L102" i="1"/>
  <c r="M102" i="1"/>
  <c r="N102" i="1"/>
  <c r="O102" i="1"/>
  <c r="J102" i="1"/>
  <c r="J103" i="1" s="1"/>
  <c r="K101" i="1"/>
  <c r="L99" i="1"/>
  <c r="M99" i="1"/>
  <c r="N99" i="1"/>
  <c r="O99" i="1"/>
  <c r="L98" i="1"/>
  <c r="M98" i="1"/>
  <c r="N98" i="1"/>
  <c r="O98" i="1"/>
  <c r="K95" i="1"/>
  <c r="L95" i="1"/>
  <c r="M95" i="1"/>
  <c r="N95" i="1"/>
  <c r="O95" i="1"/>
  <c r="K93" i="1"/>
  <c r="K92" i="1"/>
  <c r="L92" i="1"/>
  <c r="M92" i="1"/>
  <c r="N92" i="1"/>
  <c r="O92" i="1"/>
  <c r="J92" i="1"/>
  <c r="K91" i="1"/>
  <c r="K79" i="1"/>
  <c r="K80" i="1"/>
  <c r="K81" i="1"/>
  <c r="K82" i="1"/>
  <c r="K83" i="1"/>
  <c r="K84" i="1"/>
  <c r="K85" i="1"/>
  <c r="K86" i="1"/>
  <c r="K87" i="1"/>
  <c r="K88" i="1"/>
  <c r="K89" i="1"/>
  <c r="K90" i="1"/>
  <c r="K78" i="1"/>
  <c r="K77" i="1"/>
  <c r="L76" i="1"/>
  <c r="L96" i="1" s="1"/>
  <c r="M76" i="1"/>
  <c r="M96" i="1" s="1"/>
  <c r="N76" i="1"/>
  <c r="N96" i="1" s="1"/>
  <c r="O76" i="1"/>
  <c r="O96" i="1" s="1"/>
  <c r="K75" i="1"/>
  <c r="K99" i="1" s="1"/>
  <c r="J73" i="1"/>
  <c r="L73" i="1"/>
  <c r="M73" i="1"/>
  <c r="N73" i="1"/>
  <c r="N199" i="1" s="1"/>
  <c r="O73" i="1"/>
  <c r="O199" i="1" s="1"/>
  <c r="K72" i="1"/>
  <c r="L72" i="1"/>
  <c r="M72" i="1"/>
  <c r="N72" i="1"/>
  <c r="O72" i="1"/>
  <c r="J72" i="1"/>
  <c r="O70" i="1"/>
  <c r="J70" i="1"/>
  <c r="K69" i="1"/>
  <c r="L69" i="1"/>
  <c r="M69" i="1"/>
  <c r="N69" i="1"/>
  <c r="O69" i="1"/>
  <c r="J69" i="1"/>
  <c r="K68" i="1"/>
  <c r="K67" i="1"/>
  <c r="L67" i="1"/>
  <c r="M67" i="1"/>
  <c r="N67" i="1"/>
  <c r="N70" i="1" s="1"/>
  <c r="O67" i="1"/>
  <c r="J67" i="1"/>
  <c r="K66" i="1"/>
  <c r="K73" i="1" s="1"/>
  <c r="K70" i="1" s="1"/>
  <c r="K65" i="1"/>
  <c r="L65" i="1"/>
  <c r="L70" i="1" s="1"/>
  <c r="M65" i="1"/>
  <c r="N65" i="1"/>
  <c r="O65" i="1"/>
  <c r="J65" i="1"/>
  <c r="K64" i="1"/>
  <c r="K59" i="1"/>
  <c r="K62" i="1"/>
  <c r="L62" i="1"/>
  <c r="M62" i="1"/>
  <c r="N62" i="1"/>
  <c r="O62" i="1"/>
  <c r="J62" i="1"/>
  <c r="L59" i="1"/>
  <c r="M59" i="1"/>
  <c r="N59" i="1"/>
  <c r="O59" i="1"/>
  <c r="J59" i="1"/>
  <c r="K58" i="1"/>
  <c r="L58" i="1"/>
  <c r="M58" i="1"/>
  <c r="N58" i="1"/>
  <c r="O58" i="1"/>
  <c r="J58" i="1"/>
  <c r="K57" i="1"/>
  <c r="K52" i="1"/>
  <c r="K55" i="1"/>
  <c r="L55" i="1"/>
  <c r="M55" i="1"/>
  <c r="N55" i="1"/>
  <c r="O55" i="1"/>
  <c r="J55" i="1"/>
  <c r="K54" i="1"/>
  <c r="L54" i="1"/>
  <c r="M54" i="1"/>
  <c r="N54" i="1"/>
  <c r="O54" i="1"/>
  <c r="J54" i="1"/>
  <c r="K53" i="1"/>
  <c r="L53" i="1"/>
  <c r="M53" i="1"/>
  <c r="N53" i="1"/>
  <c r="O53" i="1"/>
  <c r="J53" i="1"/>
  <c r="L52" i="1"/>
  <c r="M52" i="1"/>
  <c r="N52" i="1"/>
  <c r="O52" i="1"/>
  <c r="J52" i="1"/>
  <c r="K50" i="1"/>
  <c r="K51" i="1"/>
  <c r="L51" i="1"/>
  <c r="M51" i="1"/>
  <c r="N51" i="1"/>
  <c r="O51" i="1"/>
  <c r="J51" i="1"/>
  <c r="L49" i="1"/>
  <c r="K49" i="1"/>
  <c r="M49" i="1"/>
  <c r="N49" i="1"/>
  <c r="O49" i="1"/>
  <c r="J49" i="1"/>
  <c r="K48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23" i="1"/>
  <c r="K22" i="1"/>
  <c r="K21" i="1"/>
  <c r="L21" i="1"/>
  <c r="M21" i="1"/>
  <c r="N21" i="1"/>
  <c r="O21" i="1"/>
  <c r="J21" i="1"/>
  <c r="K20" i="1"/>
  <c r="K19" i="1"/>
  <c r="L19" i="1"/>
  <c r="M19" i="1"/>
  <c r="N19" i="1"/>
  <c r="O19" i="1"/>
  <c r="J19" i="1"/>
  <c r="K18" i="1"/>
  <c r="K17" i="1"/>
  <c r="K12" i="1"/>
  <c r="K15" i="1"/>
  <c r="L15" i="1"/>
  <c r="M15" i="1"/>
  <c r="N15" i="1"/>
  <c r="O15" i="1"/>
  <c r="J15" i="1"/>
  <c r="K14" i="1"/>
  <c r="L14" i="1"/>
  <c r="M14" i="1"/>
  <c r="N14" i="1"/>
  <c r="O14" i="1"/>
  <c r="J14" i="1"/>
  <c r="L12" i="1"/>
  <c r="M12" i="1"/>
  <c r="N12" i="1"/>
  <c r="O12" i="1"/>
  <c r="J12" i="1"/>
  <c r="K11" i="1"/>
  <c r="L11" i="1"/>
  <c r="M11" i="1"/>
  <c r="N11" i="1"/>
  <c r="O11" i="1"/>
  <c r="P11" i="1"/>
  <c r="J11" i="1"/>
  <c r="K10" i="1"/>
  <c r="K9" i="1"/>
  <c r="K8" i="1"/>
  <c r="K7" i="1"/>
  <c r="K6" i="1"/>
  <c r="L199" i="1" l="1"/>
  <c r="N196" i="1"/>
  <c r="K96" i="1"/>
  <c r="L196" i="1"/>
  <c r="K76" i="1"/>
  <c r="O196" i="1"/>
  <c r="M70" i="1"/>
  <c r="M196" i="1" s="1"/>
  <c r="K196" i="1"/>
  <c r="J94" i="1"/>
  <c r="J98" i="1" l="1"/>
  <c r="J95" i="1"/>
  <c r="J50" i="1"/>
  <c r="K189" i="1"/>
  <c r="J166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5" i="1"/>
  <c r="J167" i="1" l="1"/>
  <c r="J184" i="1" s="1"/>
  <c r="J187" i="1"/>
  <c r="J189" i="1"/>
  <c r="J93" i="1"/>
  <c r="J75" i="1" l="1"/>
  <c r="J99" i="1" l="1"/>
  <c r="J76" i="1"/>
  <c r="J96" i="1" s="1"/>
  <c r="J68" i="1"/>
  <c r="P21" i="1" l="1"/>
  <c r="J20" i="1"/>
  <c r="J18" i="1" l="1"/>
  <c r="J17" i="1"/>
  <c r="K113" i="1" l="1"/>
  <c r="K110" i="1" s="1"/>
  <c r="J113" i="1"/>
  <c r="L113" i="1"/>
  <c r="M113" i="1"/>
  <c r="N113" i="1"/>
  <c r="O113" i="1"/>
  <c r="K109" i="1"/>
  <c r="L109" i="1"/>
  <c r="L110" i="1" s="1"/>
  <c r="M109" i="1"/>
  <c r="M110" i="1" s="1"/>
  <c r="N109" i="1"/>
  <c r="N110" i="1" s="1"/>
  <c r="O109" i="1"/>
  <c r="O110" i="1" s="1"/>
  <c r="J109" i="1"/>
  <c r="J110" i="1" s="1"/>
  <c r="O158" i="1"/>
  <c r="N158" i="1"/>
  <c r="M158" i="1"/>
  <c r="L158" i="1"/>
  <c r="K158" i="1"/>
  <c r="J158" i="1"/>
  <c r="O151" i="1"/>
  <c r="N151" i="1"/>
  <c r="M151" i="1"/>
  <c r="L151" i="1"/>
  <c r="K151" i="1"/>
  <c r="J151" i="1"/>
  <c r="O198" i="1" l="1"/>
</calcChain>
</file>

<file path=xl/sharedStrings.xml><?xml version="1.0" encoding="utf-8"?>
<sst xmlns="http://schemas.openxmlformats.org/spreadsheetml/2006/main" count="885" uniqueCount="187">
  <si>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</si>
  <si>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</si>
  <si>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</si>
  <si>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</si>
  <si>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</si>
  <si>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</si>
  <si>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</si>
  <si>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</si>
  <si>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</si>
  <si>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</si>
  <si>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</si>
  <si>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</si>
  <si>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</si>
  <si>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</si>
  <si>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</si>
  <si>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</si>
  <si>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</si>
  <si>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</si>
  <si>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</si>
  <si>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</si>
  <si>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</si>
  <si>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</si>
  <si>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</si>
  <si>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</si>
  <si>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</si>
  <si>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</si>
  <si>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</si>
  <si>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ноябрь</t>
  </si>
  <si>
    <t>Говядина охлажденная для детского питания</t>
  </si>
  <si>
    <t>Мясо птицы охлажденное, в том числе для детского питания</t>
  </si>
  <si>
    <t>Молоко, сметана</t>
  </si>
  <si>
    <t>Яйца куриные в скорлупе свежие</t>
  </si>
  <si>
    <t>Масло подсолнечное рафинированное</t>
  </si>
  <si>
    <t xml:space="preserve">Молочная продукция Творог </t>
  </si>
  <si>
    <t>Хлебобулочные изделия</t>
  </si>
  <si>
    <t>Мука пшеничная</t>
  </si>
  <si>
    <t>Изделия макаронные</t>
  </si>
  <si>
    <t>Крупяные и бобовые изделия</t>
  </si>
  <si>
    <t>Рис</t>
  </si>
  <si>
    <t>Масло сливочное</t>
  </si>
  <si>
    <t>Сахар белый свекловичный в твердом состоянии без вкусоароматических или красящих добавок</t>
  </si>
  <si>
    <t>Сок из фруктов и (или) овощей</t>
  </si>
  <si>
    <t>Овощи и культуры бахчевые, корнеплоды и клубнеплоды</t>
  </si>
  <si>
    <t>Минтай</t>
  </si>
  <si>
    <t>Горох</t>
  </si>
  <si>
    <t>Томатная паста</t>
  </si>
  <si>
    <t xml:space="preserve">Чай </t>
  </si>
  <si>
    <t>Кисель</t>
  </si>
  <si>
    <t>Сыр</t>
  </si>
  <si>
    <t>Кофейный напиток</t>
  </si>
  <si>
    <t>Соль</t>
  </si>
  <si>
    <t>Повидло</t>
  </si>
  <si>
    <t>Яблоки</t>
  </si>
  <si>
    <t>Апельсины</t>
  </si>
  <si>
    <t>Государственная программа 
"Развитие образования Липецкой области"</t>
  </si>
  <si>
    <t>10.11.11.130</t>
  </si>
  <si>
    <t>эл. аукцион</t>
  </si>
  <si>
    <t>10.12.10.110</t>
  </si>
  <si>
    <t>10.51</t>
  </si>
  <si>
    <t>01.47.21.000</t>
  </si>
  <si>
    <t>10.41.54.000</t>
  </si>
  <si>
    <t>10.51.40.300</t>
  </si>
  <si>
    <t>10.71</t>
  </si>
  <si>
    <t>10.61.21.113</t>
  </si>
  <si>
    <t>10.73</t>
  </si>
  <si>
    <t>10.61</t>
  </si>
  <si>
    <t>10.61.12.000</t>
  </si>
  <si>
    <t>10.51.30.111</t>
  </si>
  <si>
    <t>10.81.12.110</t>
  </si>
  <si>
    <t>10.32.17.110</t>
  </si>
  <si>
    <t>01.13</t>
  </si>
  <si>
    <t>10.20.13.122</t>
  </si>
  <si>
    <t>01.11.75.110</t>
  </si>
  <si>
    <t>10.72</t>
  </si>
  <si>
    <t>10.39.17.112</t>
  </si>
  <si>
    <t>10.83.13.120</t>
  </si>
  <si>
    <t>10.89.19.231</t>
  </si>
  <si>
    <t>10.51.40.120</t>
  </si>
  <si>
    <t>10.83.12.120</t>
  </si>
  <si>
    <t>10.84.30.130</t>
  </si>
  <si>
    <t>10.39.22.110</t>
  </si>
  <si>
    <t>01.24.10.000</t>
  </si>
  <si>
    <t>01.24.13.000</t>
  </si>
  <si>
    <t>Кондитерские изделия</t>
  </si>
  <si>
    <t>10.61.30.110</t>
  </si>
  <si>
    <t>10.32</t>
  </si>
  <si>
    <t>Всего 15 закупок</t>
  </si>
  <si>
    <t>Автомобильное топливо</t>
  </si>
  <si>
    <t>75.00.19.000</t>
  </si>
  <si>
    <t>0 закупок в рамках нац.проектов</t>
  </si>
  <si>
    <t>0 закупок, относящаяся к категории "Прочие"</t>
  </si>
  <si>
    <t>Всего 2 закупки</t>
  </si>
  <si>
    <t>Итого 1 закупка для 1 заказчика, в т.ч.</t>
  </si>
  <si>
    <t>0 закупок в рамках гос.программы</t>
  </si>
  <si>
    <t>1 закупка, относящаяся к категории "Прочие"</t>
  </si>
  <si>
    <t>Поставка бумаги для офисной техники</t>
  </si>
  <si>
    <t>17.12</t>
  </si>
  <si>
    <t>Всего 1 закупка</t>
  </si>
  <si>
    <t>19.20</t>
  </si>
  <si>
    <t>49.31.21.110</t>
  </si>
  <si>
    <t>15 закупок в рамках гос.программы</t>
  </si>
  <si>
    <t xml:space="preserve">Приобретение посадочного материала </t>
  </si>
  <si>
    <t>Поставка автомобильного топлива</t>
  </si>
  <si>
    <t>Комитет по управлению городским хозяйством Администрации Чаплыгинского муниципального района Липецкой области РФ</t>
  </si>
  <si>
    <t>42.99</t>
  </si>
  <si>
    <t>49.31</t>
  </si>
  <si>
    <t>Итого 0 закупок для 0 заказчиков, в т.ч.</t>
  </si>
  <si>
    <t>декабрь</t>
  </si>
  <si>
    <t>Всего 0 закупок</t>
  </si>
  <si>
    <t>сентябрь</t>
  </si>
  <si>
    <t>октябрь</t>
  </si>
  <si>
    <t>-</t>
  </si>
  <si>
    <t>Федеральный проект "Формирование комфортной городской среды"</t>
  </si>
  <si>
    <t>0 закупок, относящихся к категории "Прочие"</t>
  </si>
  <si>
    <t>2 закупки, относящиеся к категории "Прочие"</t>
  </si>
  <si>
    <t>федеральный 
бюджет, руб.</t>
  </si>
  <si>
    <t>1 закупка в рамках гос.программы</t>
  </si>
  <si>
    <t>Администрация  Чаплыгинского муниципального округа Липецкой области Российской Федерации</t>
  </si>
  <si>
    <t>Оказание услуг по организации мероприятий при осуществлении деятельности по обращению с животными без владельцев на территории Чаплыгинского муниципального округа Липецкой области</t>
  </si>
  <si>
    <t>42.11.10.129</t>
  </si>
  <si>
    <t>Ремонт автомобильных дорог общего пользования местного значения в г.Чаплыгин (ул.Космонавтов, ул.Юго-Западная) Липецкой области</t>
  </si>
  <si>
    <t xml:space="preserve">Ремонт автомобильных дорог общего пользования местного значения в с. Истобное (ул.Северная, ул.Пролетарская , ул.Б. Советская) и с. Братовка(ул.Молодежная) Чаплыгинского муниципального округа Липецкой области </t>
  </si>
  <si>
    <t>Ремонт автомобильных дорог общего пользования местного значения в с. Майково (ул.Молодежная, ул.Полевая ) Чаплыгинского муниципального округа Липецкой области</t>
  </si>
  <si>
    <t>Всего 5 закупок</t>
  </si>
  <si>
    <t>Комитет по управлению городским хозяйством Администрации Чаплыгинского муниципального округа Липецкой области РФ</t>
  </si>
  <si>
    <t>Выполнение работ по благоустройству "Концепция благоустройства улицы Московская ,переулок Московский и прилегающей к ним территории г. Чаплыгин"2-ой этап</t>
  </si>
  <si>
    <t xml:space="preserve">находится на этапе внесения в ПГ </t>
  </si>
  <si>
    <t>Обустройство пешеходной зоны по улице Советская в г. Чаплыгин 2 ой этап</t>
  </si>
  <si>
    <t xml:space="preserve">МБУ"Комплексный центр благоустройства " г. Чаплыгин Липецкой области </t>
  </si>
  <si>
    <t>Приобретение хозяйственных товаров</t>
  </si>
  <si>
    <t>17.22</t>
  </si>
  <si>
    <t>ЦООО Чаплыгинского района</t>
  </si>
  <si>
    <t>печенье</t>
  </si>
  <si>
    <t>Всего 27 закупок</t>
  </si>
  <si>
    <t>МБУ "ЭМС" Чаплыгинского муниципального округа</t>
  </si>
  <si>
    <t>Выполнение работ по расширению и приведению существующей муниципальной системы оповещения населения Чаплыгинского муниципального района к нормам заданных требованиями действующих нормативно-правовых актов и законодательства Российской Федерации (Липецкая область, Чаплыгинский район, с.Кривополянье, ул.Радина, д.2)</t>
  </si>
  <si>
    <t>84.25.19.190</t>
  </si>
  <si>
    <t>МБОУ СШ № 2 г. Чаплыгина</t>
  </si>
  <si>
    <t xml:space="preserve">оказание охранных услуг
(услуг частной охраны (Выставление поста охраны)) 
</t>
  </si>
  <si>
    <t>80.10.12.000</t>
  </si>
  <si>
    <t>МБУК "Чаплыгинская ЦМБ"</t>
  </si>
  <si>
    <t>Комплект книг</t>
  </si>
  <si>
    <t>58.11</t>
  </si>
  <si>
    <t>МБУ"Комплексный центр благоустройства " г. Чаплыгин Липецкой области</t>
  </si>
  <si>
    <t>Приобретение пескосоляной смеси</t>
  </si>
  <si>
    <t>апельсины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</si>
  <si>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 по внутримуниципальным маршрутам Чаплыгинского муниципального округа Липецкой области</t>
  </si>
  <si>
    <t>Выполнение работ . связанных с осуществлением регулярных перевозок пассажиров и багажа автомобильным транспортом по регулируемым тарифам на городских маршрутах в городе Чаплыгин Липецкой области в 2027г</t>
  </si>
  <si>
    <t>Итого 17 закупок для 3 заказчиков, в т.ч.</t>
  </si>
  <si>
    <t>Итого 5 закупок для 1 заказчика, в т.ч.</t>
  </si>
  <si>
    <t>4 закупки в рамках гос.программы</t>
  </si>
  <si>
    <t>27 закупок в рамках гос.программы</t>
  </si>
  <si>
    <t>2 закупки в рамках нац.проектов</t>
  </si>
  <si>
    <t xml:space="preserve">Ремонт автомобильных дорог общего пользования местного значения в с. Кривополянье (ул.10 Пятилетки, ул.Осинки) и д. Ржевка Чаплыгинского муниципального округа Липецкой области </t>
  </si>
  <si>
    <t>Итого 3 закупки для 3 заказчиков, в т.ч.</t>
  </si>
  <si>
    <t>Итого 28 закупок для 2 заказчиков, в т.ч.</t>
  </si>
  <si>
    <t>10 закупок, относящихся к категории "Прочие"</t>
  </si>
  <si>
    <t>МБУК "ГКДЦ" г. Чаплыгина</t>
  </si>
  <si>
    <t>Капитальный ремонт фасадов, кровли, входных групп МБУК «Городской культурно – досуговый центр» г. Чаплыгина Липецкой области</t>
  </si>
  <si>
    <t>Приобретение  оборудования</t>
  </si>
  <si>
    <t>Итого 18 закупок для 3 заказчиков, в т.ч.</t>
  </si>
  <si>
    <t>Итого 31 закупка для 4 заказчиков, в т.ч.</t>
  </si>
  <si>
    <t>28 закупок в рамках гос.программы</t>
  </si>
  <si>
    <t>17 закупок в рамках гос.программы</t>
  </si>
  <si>
    <t>26.20</t>
  </si>
  <si>
    <t>41.20</t>
  </si>
  <si>
    <t>93 закупка в рамках гос.программы</t>
  </si>
  <si>
    <t>Итого 105 закупок для 8 заказчиков, в т.ч.</t>
  </si>
  <si>
    <t>ВСЕГО 2026</t>
  </si>
  <si>
    <r>
      <t xml:space="preserve">График централизованного определения поставщика (подрядчика, исполнителя) закупок товаров (работ, услуг) на 2026 год,
осуществляемого МКУ "Центр финансовых компетенций" Чаплыгинского муниципального района Липецкой области 
по состоянию на 01.01.2026 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</si>
  <si>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Государственная программа  "Развитие транспортной системы Липецкой области"</t>
  </si>
  <si>
    <t>Национальный проект "Инфраструктура для жизни"</t>
  </si>
  <si>
    <t>Государственная программа  "Развитие культуры и туризма в Липецкой области"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</si>
  <si>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</si>
  <si>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</si>
  <si>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</si>
  <si>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</si>
  <si>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</si>
  <si>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</si>
  <si>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</si>
  <si>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</si>
  <si>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</si>
  <si>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</si>
  <si>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</si>
  <si>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</si>
  <si>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 xml:space="preserve">Оказание охранных услуг
(услуг частной охраны (Выставление поста охраны)) 
</t>
  </si>
  <si>
    <t xml:space="preserve">Согласовано:
Директор МКУ "Центр финансовых компетенций" 
Чаплыгинского муниципального района Липецкой области                                                                                                                                       Н.Н. Жихорева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</si>
</sst>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49" fontId="16" fillId="0" borderId="30" xfId="0" applyNumberFormat="1" applyFont="1" applyBorder="1" applyAlignment="1">
      <alignment horizontal="center" vertical="center" wrapText="1"/>
    </xf>
    <xf numFmtId="4" fontId="16" fillId="0" borderId="30" xfId="0" applyNumberFormat="1" applyFont="1" applyBorder="1" applyAlignment="1">
      <alignment horizontal="center" vertical="center" wrapText="1"/>
    </xf>
    <xf numFmtId="165" fontId="16" fillId="0" borderId="30" xfId="0" applyNumberFormat="1" applyFont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4" fontId="18" fillId="5" borderId="10" xfId="0" applyNumberFormat="1" applyFont="1" applyFill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49" fontId="18" fillId="5" borderId="6" xfId="0" applyNumberFormat="1" applyFont="1" applyFill="1" applyBorder="1" applyAlignment="1">
      <alignment horizontal="center" vertical="center" wrapText="1"/>
    </xf>
    <xf numFmtId="4" fontId="18" fillId="5" borderId="6" xfId="0" applyNumberFormat="1" applyFont="1" applyFill="1" applyBorder="1" applyAlignment="1">
      <alignment horizontal="center" vertical="center" wrapText="1"/>
    </xf>
    <xf numFmtId="4" fontId="18" fillId="5" borderId="7" xfId="0" applyNumberFormat="1" applyFont="1" applyFill="1" applyBorder="1" applyAlignment="1">
      <alignment horizontal="center" vertical="center" wrapText="1"/>
    </xf>
    <xf numFmtId="0" fontId="21" fillId="3" borderId="0" xfId="0" applyFont="1" applyFill="1"/>
    <xf numFmtId="49" fontId="16" fillId="3" borderId="9" xfId="0" applyNumberFormat="1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 wrapText="1"/>
    </xf>
    <xf numFmtId="4" fontId="16" fillId="3" borderId="10" xfId="0" applyNumberFormat="1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49" fontId="20" fillId="6" borderId="9" xfId="0" applyNumberFormat="1" applyFont="1" applyFill="1" applyBorder="1" applyAlignment="1">
      <alignment horizontal="center" vertical="center" wrapText="1"/>
    </xf>
    <xf numFmtId="4" fontId="20" fillId="6" borderId="9" xfId="0" applyNumberFormat="1" applyFont="1" applyFill="1" applyBorder="1" applyAlignment="1">
      <alignment horizontal="center" vertical="center" wrapText="1"/>
    </xf>
    <xf numFmtId="4" fontId="20" fillId="6" borderId="10" xfId="0" applyNumberFormat="1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49" fontId="20" fillId="6" borderId="6" xfId="0" applyNumberFormat="1" applyFont="1" applyFill="1" applyBorder="1" applyAlignment="1">
      <alignment horizontal="center" vertical="center" wrapText="1"/>
    </xf>
    <xf numFmtId="4" fontId="20" fillId="6" borderId="6" xfId="0" applyNumberFormat="1" applyFont="1" applyFill="1" applyBorder="1" applyAlignment="1">
      <alignment horizontal="center" vertical="center" wrapText="1"/>
    </xf>
    <xf numFmtId="4" fontId="20" fillId="6" borderId="7" xfId="0" applyNumberFormat="1" applyFont="1" applyFill="1" applyBorder="1" applyAlignment="1">
      <alignment horizontal="center" vertical="center" wrapText="1"/>
    </xf>
    <xf numFmtId="4" fontId="18" fillId="5" borderId="30" xfId="0" applyNumberFormat="1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" fontId="22" fillId="3" borderId="2" xfId="0" applyNumberFormat="1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49" fontId="18" fillId="5" borderId="11" xfId="0" applyNumberFormat="1" applyFont="1" applyFill="1" applyBorder="1" applyAlignment="1">
      <alignment horizontal="center" vertical="center" wrapText="1"/>
    </xf>
    <xf numFmtId="4" fontId="18" fillId="5" borderId="11" xfId="0" applyNumberFormat="1" applyFont="1" applyFill="1" applyBorder="1" applyAlignment="1">
      <alignment horizontal="center" vertical="center" wrapText="1"/>
    </xf>
    <xf numFmtId="4" fontId="18" fillId="5" borderId="12" xfId="0" applyNumberFormat="1" applyFont="1" applyFill="1" applyBorder="1" applyAlignment="1">
      <alignment horizontal="center" vertical="center" wrapText="1"/>
    </xf>
    <xf numFmtId="49" fontId="22" fillId="3" borderId="14" xfId="0" applyNumberFormat="1" applyFont="1" applyFill="1" applyBorder="1" applyAlignment="1">
      <alignment horizontal="center" vertical="center" wrapText="1"/>
    </xf>
    <xf numFmtId="4" fontId="22" fillId="3" borderId="14" xfId="0" applyNumberFormat="1" applyFont="1" applyFill="1" applyBorder="1" applyAlignment="1">
      <alignment horizontal="center" vertical="center" wrapText="1"/>
    </xf>
    <xf numFmtId="4" fontId="22" fillId="3" borderId="17" xfId="0" applyNumberFormat="1" applyFont="1" applyFill="1" applyBorder="1" applyAlignment="1">
      <alignment horizontal="center" vertical="center" wrapText="1"/>
    </xf>
    <xf numFmtId="4" fontId="22" fillId="3" borderId="4" xfId="0" applyNumberFormat="1" applyFont="1" applyFill="1" applyBorder="1" applyAlignment="1">
      <alignment horizontal="center" vertical="center" wrapText="1"/>
    </xf>
    <xf numFmtId="0" fontId="23" fillId="3" borderId="0" xfId="0" applyFont="1" applyFill="1"/>
    <xf numFmtId="0" fontId="23" fillId="5" borderId="0" xfId="0" applyFont="1" applyFill="1"/>
    <xf numFmtId="4" fontId="18" fillId="5" borderId="11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49" fontId="22" fillId="3" borderId="11" xfId="0" applyNumberFormat="1" applyFont="1" applyFill="1" applyBorder="1" applyAlignment="1">
      <alignment horizontal="center" vertical="center" wrapText="1"/>
    </xf>
    <xf numFmtId="4" fontId="22" fillId="3" borderId="11" xfId="0" applyNumberFormat="1" applyFont="1" applyFill="1" applyBorder="1" applyAlignment="1">
      <alignment horizontal="center" vertical="center" wrapText="1"/>
    </xf>
    <xf numFmtId="4" fontId="22" fillId="3" borderId="12" xfId="0" applyNumberFormat="1" applyFont="1" applyFill="1" applyBorder="1" applyAlignment="1">
      <alignment horizontal="center" vertical="center" wrapText="1"/>
    </xf>
    <xf numFmtId="0" fontId="23" fillId="0" borderId="0" xfId="0" applyFont="1"/>
    <xf numFmtId="16" fontId="22" fillId="3" borderId="11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/>
    </xf>
    <xf numFmtId="0" fontId="2" fillId="7" borderId="0" xfId="0" applyFont="1" applyFill="1"/>
    <xf numFmtId="0" fontId="18" fillId="5" borderId="30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199"/>
  <sheetViews>
    <sheetView tabSelected="1" zoomScale="50" zoomScaleNormal="50" zoomScaleSheetLayoutView="40" workbookViewId="0">
      <selection activeCell="D213" sqref="D213"/>
    </sheetView>
  </sheetViews>
  <sheetFormatPr defaultColWidth="9.140625" defaultRowHeight="15" x14ac:dyDescent="0.25"/>
  <cols>
    <col min="1" max="1" width="9.140625" style="27"/>
    <col min="2" max="2" width="41.42578125" style="5" customWidth="1"/>
    <col min="3" max="3" width="19.7109375" style="5" customWidth="1"/>
    <col min="4" max="4" width="86" style="27" customWidth="1"/>
    <col min="5" max="6" width="34" style="27" customWidth="1"/>
    <col min="7" max="7" width="39.42578125" style="2" customWidth="1"/>
    <col min="8" max="8" width="50.42578125" style="3" customWidth="1"/>
    <col min="9" max="9" width="41" style="27" customWidth="1"/>
    <col min="10" max="15" width="35.5703125" style="4" customWidth="1"/>
    <col min="16" max="16" width="32.28515625" style="4" hidden="1" customWidth="1"/>
    <col min="17" max="17" width="27.42578125" style="4" customWidth="1"/>
    <col min="18" max="16384" width="9.140625" style="1"/>
  </cols>
  <sheetData>
    <row r="1" spans="1:17" ht="108.75" customHeight="1" x14ac:dyDescent="0.25">
      <c r="N1" s="115" t="s">
        <v>186</v>
      </c>
      <c r="O1" s="115"/>
      <c r="P1" s="115"/>
      <c r="Q1" s="115"/>
    </row>
    <row r="2" spans="1:17" ht="141" customHeight="1" thickBot="1" x14ac:dyDescent="0.3">
      <c r="A2" s="118" t="s">
        <v>169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67.900000000000006" customHeight="1" x14ac:dyDescent="0.25">
      <c r="A3" s="124" t="s">
        <v>0</v>
      </c>
      <c r="B3" s="126" t="s">
        <v>1</v>
      </c>
      <c r="C3" s="126" t="s">
        <v>9</v>
      </c>
      <c r="D3" s="126" t="s">
        <v>15</v>
      </c>
      <c r="E3" s="126" t="s">
        <v>2</v>
      </c>
      <c r="F3" s="126" t="s">
        <v>6</v>
      </c>
      <c r="G3" s="126" t="s">
        <v>7</v>
      </c>
      <c r="H3" s="128" t="s">
        <v>3</v>
      </c>
      <c r="I3" s="126" t="s">
        <v>4</v>
      </c>
      <c r="J3" s="119" t="s">
        <v>5</v>
      </c>
      <c r="K3" s="121" t="s">
        <v>14</v>
      </c>
      <c r="L3" s="122"/>
      <c r="M3" s="122"/>
      <c r="N3" s="122"/>
      <c r="O3" s="123"/>
      <c r="P3" s="119" t="s">
        <v>8</v>
      </c>
      <c r="Q3" s="116" t="s">
        <v>16</v>
      </c>
    </row>
    <row r="4" spans="1:17" ht="139.15" customHeight="1" thickBot="1" x14ac:dyDescent="0.3">
      <c r="A4" s="125"/>
      <c r="B4" s="127"/>
      <c r="C4" s="127"/>
      <c r="D4" s="127"/>
      <c r="E4" s="127"/>
      <c r="F4" s="127"/>
      <c r="G4" s="127"/>
      <c r="H4" s="129"/>
      <c r="I4" s="127"/>
      <c r="J4" s="120"/>
      <c r="K4" s="28" t="s">
        <v>12</v>
      </c>
      <c r="L4" s="28" t="s">
        <v>115</v>
      </c>
      <c r="M4" s="28" t="s">
        <v>17</v>
      </c>
      <c r="N4" s="28" t="s">
        <v>18</v>
      </c>
      <c r="O4" s="28" t="s">
        <v>13</v>
      </c>
      <c r="P4" s="120"/>
      <c r="Q4" s="117"/>
    </row>
    <row r="5" spans="1:17" s="140" customFormat="1" ht="60" customHeight="1" thickBot="1" x14ac:dyDescent="0.3">
      <c r="A5" s="112" t="s">
        <v>184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</row>
    <row r="6" spans="1:17" s="65" customFormat="1" ht="110.25" customHeight="1" x14ac:dyDescent="0.25">
      <c r="A6" s="54">
        <v>1</v>
      </c>
      <c r="B6" s="132" t="s">
        <v>117</v>
      </c>
      <c r="C6" s="132">
        <v>4818001450</v>
      </c>
      <c r="D6" s="54" t="s">
        <v>118</v>
      </c>
      <c r="E6" s="54" t="s">
        <v>111</v>
      </c>
      <c r="F6" s="54" t="s">
        <v>111</v>
      </c>
      <c r="G6" s="54" t="s">
        <v>111</v>
      </c>
      <c r="H6" s="66"/>
      <c r="I6" s="54" t="s">
        <v>88</v>
      </c>
      <c r="J6" s="67">
        <v>565629</v>
      </c>
      <c r="K6" s="67">
        <f>SUM(L6:O6)</f>
        <v>565629</v>
      </c>
      <c r="L6" s="67">
        <v>0</v>
      </c>
      <c r="M6" s="67">
        <v>565629</v>
      </c>
      <c r="N6" s="67">
        <v>0</v>
      </c>
      <c r="O6" s="67">
        <v>0</v>
      </c>
      <c r="P6" s="67" t="s">
        <v>19</v>
      </c>
      <c r="Q6" s="68" t="s">
        <v>56</v>
      </c>
    </row>
    <row r="7" spans="1:17" s="21" customFormat="1" ht="110.25" customHeight="1" x14ac:dyDescent="0.25">
      <c r="A7" s="138">
        <v>2</v>
      </c>
      <c r="B7" s="133"/>
      <c r="C7" s="133"/>
      <c r="D7" s="33" t="s">
        <v>153</v>
      </c>
      <c r="E7" s="33" t="s">
        <v>111</v>
      </c>
      <c r="F7" s="33" t="s">
        <v>111</v>
      </c>
      <c r="G7" s="33" t="s">
        <v>170</v>
      </c>
      <c r="H7" s="34"/>
      <c r="I7" s="33" t="s">
        <v>119</v>
      </c>
      <c r="J7" s="35">
        <v>9772454.8100000005</v>
      </c>
      <c r="K7" s="35">
        <f>L7+M7+N7+O7</f>
        <v>9772454.8100000005</v>
      </c>
      <c r="L7" s="35">
        <v>0</v>
      </c>
      <c r="M7" s="35">
        <v>9056082.0800000001</v>
      </c>
      <c r="N7" s="35">
        <v>716372.73</v>
      </c>
      <c r="O7" s="35">
        <v>0</v>
      </c>
      <c r="P7" s="35" t="s">
        <v>19</v>
      </c>
      <c r="Q7" s="60" t="s">
        <v>56</v>
      </c>
    </row>
    <row r="8" spans="1:17" s="21" customFormat="1" ht="110.25" customHeight="1" x14ac:dyDescent="0.25">
      <c r="A8" s="138">
        <v>3</v>
      </c>
      <c r="B8" s="133"/>
      <c r="C8" s="133"/>
      <c r="D8" s="33" t="s">
        <v>120</v>
      </c>
      <c r="E8" s="33" t="s">
        <v>111</v>
      </c>
      <c r="F8" s="33" t="s">
        <v>111</v>
      </c>
      <c r="G8" s="33" t="s">
        <v>170</v>
      </c>
      <c r="H8" s="34"/>
      <c r="I8" s="33" t="s">
        <v>119</v>
      </c>
      <c r="J8" s="35">
        <v>10853820.26</v>
      </c>
      <c r="K8" s="35">
        <f>L8+M8+N8+O8</f>
        <v>10853820.260000002</v>
      </c>
      <c r="L8" s="35">
        <v>0</v>
      </c>
      <c r="M8" s="35">
        <v>10058177.720000001</v>
      </c>
      <c r="N8" s="35">
        <v>795642.54</v>
      </c>
      <c r="O8" s="35">
        <v>0</v>
      </c>
      <c r="P8" s="35" t="s">
        <v>19</v>
      </c>
      <c r="Q8" s="60" t="s">
        <v>56</v>
      </c>
    </row>
    <row r="9" spans="1:17" s="21" customFormat="1" ht="110.25" customHeight="1" x14ac:dyDescent="0.25">
      <c r="A9" s="138">
        <v>4</v>
      </c>
      <c r="B9" s="133"/>
      <c r="C9" s="133"/>
      <c r="D9" s="33" t="s">
        <v>121</v>
      </c>
      <c r="E9" s="33" t="s">
        <v>111</v>
      </c>
      <c r="F9" s="33" t="s">
        <v>111</v>
      </c>
      <c r="G9" s="33" t="s">
        <v>170</v>
      </c>
      <c r="H9" s="34"/>
      <c r="I9" s="33" t="s">
        <v>119</v>
      </c>
      <c r="J9" s="35">
        <v>5944846.79</v>
      </c>
      <c r="K9" s="35">
        <f>L9+M9+N9+O9</f>
        <v>5944846.7899999991</v>
      </c>
      <c r="L9" s="35">
        <v>0</v>
      </c>
      <c r="M9" s="35">
        <v>5509058.0199999996</v>
      </c>
      <c r="N9" s="35">
        <v>435788.77</v>
      </c>
      <c r="O9" s="35">
        <v>0</v>
      </c>
      <c r="P9" s="35" t="s">
        <v>19</v>
      </c>
      <c r="Q9" s="60" t="s">
        <v>56</v>
      </c>
    </row>
    <row r="10" spans="1:17" s="21" customFormat="1" ht="110.25" customHeight="1" thickBot="1" x14ac:dyDescent="0.3">
      <c r="A10" s="139">
        <v>5</v>
      </c>
      <c r="B10" s="134"/>
      <c r="C10" s="134"/>
      <c r="D10" s="61" t="s">
        <v>122</v>
      </c>
      <c r="E10" s="61" t="s">
        <v>111</v>
      </c>
      <c r="F10" s="61" t="s">
        <v>111</v>
      </c>
      <c r="G10" s="61" t="s">
        <v>170</v>
      </c>
      <c r="H10" s="62"/>
      <c r="I10" s="61" t="s">
        <v>119</v>
      </c>
      <c r="J10" s="63">
        <v>4112000.09</v>
      </c>
      <c r="K10" s="63">
        <f>L10+M10+N10+O10</f>
        <v>4112000.0900000003</v>
      </c>
      <c r="L10" s="63">
        <v>0</v>
      </c>
      <c r="M10" s="63">
        <v>3810568.7</v>
      </c>
      <c r="N10" s="63">
        <v>301431.39</v>
      </c>
      <c r="O10" s="63">
        <v>0</v>
      </c>
      <c r="P10" s="63" t="s">
        <v>19</v>
      </c>
      <c r="Q10" s="64" t="s">
        <v>56</v>
      </c>
    </row>
    <row r="11" spans="1:17" s="24" customFormat="1" ht="32.25" customHeight="1" thickBot="1" x14ac:dyDescent="0.35">
      <c r="A11" s="105" t="s">
        <v>123</v>
      </c>
      <c r="B11" s="106"/>
      <c r="C11" s="29"/>
      <c r="D11" s="29"/>
      <c r="E11" s="23"/>
      <c r="F11" s="23"/>
      <c r="G11" s="23"/>
      <c r="H11" s="23"/>
      <c r="I11" s="23"/>
      <c r="J11" s="25">
        <f>J6+J7+J8+J9+J10</f>
        <v>31248750.949999999</v>
      </c>
      <c r="K11" s="25">
        <f t="shared" ref="K11:P11" si="0">K6+K7+K8+K9+K10</f>
        <v>31248750.949999999</v>
      </c>
      <c r="L11" s="25">
        <f t="shared" si="0"/>
        <v>0</v>
      </c>
      <c r="M11" s="25">
        <f t="shared" si="0"/>
        <v>28999515.52</v>
      </c>
      <c r="N11" s="25">
        <f t="shared" si="0"/>
        <v>2249235.4300000002</v>
      </c>
      <c r="O11" s="25">
        <f t="shared" si="0"/>
        <v>0</v>
      </c>
      <c r="P11" s="25" t="e">
        <f t="shared" si="0"/>
        <v>#VALUE!</v>
      </c>
      <c r="Q11" s="26"/>
    </row>
    <row r="12" spans="1:17" s="21" customFormat="1" ht="47.25" customHeight="1" x14ac:dyDescent="0.25">
      <c r="A12" s="107" t="s">
        <v>149</v>
      </c>
      <c r="B12" s="108"/>
      <c r="C12" s="108"/>
      <c r="D12" s="108"/>
      <c r="E12" s="36"/>
      <c r="F12" s="36"/>
      <c r="G12" s="36"/>
      <c r="H12" s="37"/>
      <c r="I12" s="37"/>
      <c r="J12" s="38">
        <f>J11</f>
        <v>31248750.949999999</v>
      </c>
      <c r="K12" s="38">
        <f>K13+K14+K15</f>
        <v>31248750.949999999</v>
      </c>
      <c r="L12" s="38">
        <f t="shared" ref="K12:O12" si="1">L11</f>
        <v>0</v>
      </c>
      <c r="M12" s="38">
        <f t="shared" si="1"/>
        <v>28999515.52</v>
      </c>
      <c r="N12" s="38">
        <f t="shared" si="1"/>
        <v>2249235.4300000002</v>
      </c>
      <c r="O12" s="38">
        <f t="shared" si="1"/>
        <v>0</v>
      </c>
      <c r="P12" s="39"/>
      <c r="Q12" s="40"/>
    </row>
    <row r="13" spans="1:17" s="21" customFormat="1" ht="47.25" customHeight="1" x14ac:dyDescent="0.25">
      <c r="A13" s="7" t="s">
        <v>89</v>
      </c>
      <c r="B13" s="8"/>
      <c r="C13" s="11"/>
      <c r="D13" s="8"/>
      <c r="E13" s="8"/>
      <c r="F13" s="8"/>
      <c r="G13" s="8"/>
      <c r="H13" s="8"/>
      <c r="I13" s="8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5"/>
      <c r="Q13" s="17"/>
    </row>
    <row r="14" spans="1:17" s="21" customFormat="1" ht="47.25" customHeight="1" x14ac:dyDescent="0.25">
      <c r="A14" s="9" t="s">
        <v>150</v>
      </c>
      <c r="B14" s="10"/>
      <c r="C14" s="13"/>
      <c r="D14" s="10"/>
      <c r="E14" s="10"/>
      <c r="F14" s="10"/>
      <c r="G14" s="10"/>
      <c r="H14" s="10"/>
      <c r="I14" s="10"/>
      <c r="J14" s="14">
        <f>J7+J8+J9+J10</f>
        <v>30683121.949999999</v>
      </c>
      <c r="K14" s="14">
        <f t="shared" ref="K14:O14" si="2">K7+K8+K9+K10</f>
        <v>30683121.949999999</v>
      </c>
      <c r="L14" s="14">
        <f t="shared" si="2"/>
        <v>0</v>
      </c>
      <c r="M14" s="14">
        <f t="shared" si="2"/>
        <v>28433886.52</v>
      </c>
      <c r="N14" s="14">
        <f t="shared" si="2"/>
        <v>2249235.4300000002</v>
      </c>
      <c r="O14" s="14">
        <f t="shared" si="2"/>
        <v>0</v>
      </c>
      <c r="P14" s="16"/>
      <c r="Q14" s="18"/>
    </row>
    <row r="15" spans="1:17" s="21" customFormat="1" ht="47.25" customHeight="1" thickBot="1" x14ac:dyDescent="0.3">
      <c r="A15" s="49" t="s">
        <v>94</v>
      </c>
      <c r="B15" s="50"/>
      <c r="C15" s="50"/>
      <c r="D15" s="50"/>
      <c r="E15" s="50"/>
      <c r="F15" s="50"/>
      <c r="G15" s="50"/>
      <c r="H15" s="50"/>
      <c r="I15" s="50"/>
      <c r="J15" s="51">
        <f>J6</f>
        <v>565629</v>
      </c>
      <c r="K15" s="51">
        <f t="shared" ref="K15:O15" si="3">K6</f>
        <v>565629</v>
      </c>
      <c r="L15" s="51">
        <f t="shared" si="3"/>
        <v>0</v>
      </c>
      <c r="M15" s="51">
        <f t="shared" si="3"/>
        <v>565629</v>
      </c>
      <c r="N15" s="51">
        <f t="shared" si="3"/>
        <v>0</v>
      </c>
      <c r="O15" s="51">
        <f t="shared" si="3"/>
        <v>0</v>
      </c>
      <c r="P15" s="19"/>
      <c r="Q15" s="20"/>
    </row>
    <row r="16" spans="1:17" s="140" customFormat="1" ht="60" customHeight="1" thickBot="1" x14ac:dyDescent="0.3">
      <c r="A16" s="112" t="s">
        <v>183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4"/>
    </row>
    <row r="17" spans="1:17" s="21" customFormat="1" ht="110.25" customHeight="1" x14ac:dyDescent="0.25">
      <c r="A17" s="69">
        <v>1</v>
      </c>
      <c r="B17" s="130" t="s">
        <v>124</v>
      </c>
      <c r="C17" s="130">
        <v>4818009265</v>
      </c>
      <c r="D17" s="69" t="s">
        <v>125</v>
      </c>
      <c r="E17" s="69" t="s">
        <v>171</v>
      </c>
      <c r="F17" s="69" t="s">
        <v>112</v>
      </c>
      <c r="G17" s="69" t="s">
        <v>111</v>
      </c>
      <c r="H17" s="70"/>
      <c r="I17" s="69">
        <v>42.99</v>
      </c>
      <c r="J17" s="71">
        <f>K17</f>
        <v>118304000</v>
      </c>
      <c r="K17" s="71">
        <f>L17+M17+N17+O17</f>
        <v>118304000</v>
      </c>
      <c r="L17" s="71">
        <v>106580073.59999999</v>
      </c>
      <c r="M17" s="71">
        <v>10540886.4</v>
      </c>
      <c r="N17" s="71">
        <v>1183040</v>
      </c>
      <c r="O17" s="71">
        <v>0</v>
      </c>
      <c r="P17" s="71" t="s">
        <v>20</v>
      </c>
      <c r="Q17" s="72" t="s">
        <v>56</v>
      </c>
    </row>
    <row r="18" spans="1:17" s="21" customFormat="1" ht="110.25" customHeight="1" thickBot="1" x14ac:dyDescent="0.3">
      <c r="A18" s="73">
        <v>2</v>
      </c>
      <c r="B18" s="131"/>
      <c r="C18" s="131"/>
      <c r="D18" s="73" t="s">
        <v>127</v>
      </c>
      <c r="E18" s="73" t="s">
        <v>171</v>
      </c>
      <c r="F18" s="73" t="s">
        <v>112</v>
      </c>
      <c r="G18" s="73" t="s">
        <v>111</v>
      </c>
      <c r="H18" s="74"/>
      <c r="I18" s="73" t="s">
        <v>104</v>
      </c>
      <c r="J18" s="75">
        <f>K18</f>
        <v>3629040.91</v>
      </c>
      <c r="K18" s="75">
        <f>L18+M18+N18+O18</f>
        <v>3629040.91</v>
      </c>
      <c r="L18" s="75">
        <v>3269402.96</v>
      </c>
      <c r="M18" s="75">
        <v>323347.53999999998</v>
      </c>
      <c r="N18" s="75">
        <v>36290.410000000003</v>
      </c>
      <c r="O18" s="75">
        <v>0</v>
      </c>
      <c r="P18" s="75" t="s">
        <v>20</v>
      </c>
      <c r="Q18" s="76" t="s">
        <v>56</v>
      </c>
    </row>
    <row r="19" spans="1:17" s="24" customFormat="1" ht="32.25" customHeight="1" thickBot="1" x14ac:dyDescent="0.35">
      <c r="A19" s="105" t="s">
        <v>91</v>
      </c>
      <c r="B19" s="106"/>
      <c r="C19" s="29"/>
      <c r="D19" s="29"/>
      <c r="E19" s="23"/>
      <c r="F19" s="23"/>
      <c r="G19" s="23"/>
      <c r="H19" s="23"/>
      <c r="I19" s="23"/>
      <c r="J19" s="25">
        <f>SUM(J17:J18)</f>
        <v>121933040.91</v>
      </c>
      <c r="K19" s="25">
        <f t="shared" ref="K19:O19" si="4">SUM(K17:K18)</f>
        <v>121933040.91</v>
      </c>
      <c r="L19" s="25">
        <f t="shared" si="4"/>
        <v>109849476.55999999</v>
      </c>
      <c r="M19" s="25">
        <f t="shared" si="4"/>
        <v>10864233.939999999</v>
      </c>
      <c r="N19" s="25">
        <f t="shared" si="4"/>
        <v>1219330.4099999999</v>
      </c>
      <c r="O19" s="25">
        <f t="shared" si="4"/>
        <v>0</v>
      </c>
      <c r="P19" s="25"/>
      <c r="Q19" s="26"/>
    </row>
    <row r="20" spans="1:17" s="21" customFormat="1" ht="110.25" customHeight="1" thickBot="1" x14ac:dyDescent="0.3">
      <c r="A20" s="79">
        <v>1</v>
      </c>
      <c r="B20" s="79" t="s">
        <v>128</v>
      </c>
      <c r="C20" s="79">
        <v>4818009434</v>
      </c>
      <c r="D20" s="79" t="s">
        <v>129</v>
      </c>
      <c r="E20" s="79" t="s">
        <v>111</v>
      </c>
      <c r="F20" s="79" t="s">
        <v>111</v>
      </c>
      <c r="G20" s="79"/>
      <c r="H20" s="90" t="s">
        <v>126</v>
      </c>
      <c r="I20" s="79" t="s">
        <v>130</v>
      </c>
      <c r="J20" s="91">
        <f>K20</f>
        <v>900000</v>
      </c>
      <c r="K20" s="91">
        <f>L20+M20+N20+O20</f>
        <v>900000</v>
      </c>
      <c r="L20" s="91">
        <v>0</v>
      </c>
      <c r="M20" s="91">
        <v>0</v>
      </c>
      <c r="N20" s="91">
        <v>900000</v>
      </c>
      <c r="O20" s="91">
        <v>0</v>
      </c>
      <c r="P20" s="91" t="s">
        <v>20</v>
      </c>
      <c r="Q20" s="92" t="s">
        <v>56</v>
      </c>
    </row>
    <row r="21" spans="1:17" s="24" customFormat="1" ht="32.25" customHeight="1" thickBot="1" x14ac:dyDescent="0.35">
      <c r="A21" s="105" t="s">
        <v>97</v>
      </c>
      <c r="B21" s="106"/>
      <c r="C21" s="29"/>
      <c r="D21" s="29"/>
      <c r="E21" s="23"/>
      <c r="F21" s="23"/>
      <c r="G21" s="23"/>
      <c r="H21" s="23"/>
      <c r="I21" s="23"/>
      <c r="J21" s="25">
        <f>SUM(J20:J20)</f>
        <v>900000</v>
      </c>
      <c r="K21" s="25">
        <f t="shared" ref="K21:O21" si="5">SUM(K20:K20)</f>
        <v>900000</v>
      </c>
      <c r="L21" s="25">
        <f t="shared" si="5"/>
        <v>0</v>
      </c>
      <c r="M21" s="25">
        <f t="shared" si="5"/>
        <v>0</v>
      </c>
      <c r="N21" s="25">
        <f t="shared" si="5"/>
        <v>900000</v>
      </c>
      <c r="O21" s="25">
        <f t="shared" si="5"/>
        <v>0</v>
      </c>
      <c r="P21" s="25">
        <f t="shared" ref="J21:Q21" si="6">SUM(P20:P20)</f>
        <v>0</v>
      </c>
      <c r="Q21" s="26"/>
    </row>
    <row r="22" spans="1:17" s="21" customFormat="1" ht="110.25" customHeight="1" x14ac:dyDescent="0.25">
      <c r="A22" s="142">
        <v>1</v>
      </c>
      <c r="B22" s="132" t="s">
        <v>131</v>
      </c>
      <c r="C22" s="132">
        <v>4818010084</v>
      </c>
      <c r="D22" s="33" t="s">
        <v>28</v>
      </c>
      <c r="E22" s="56" t="s">
        <v>111</v>
      </c>
      <c r="F22" s="56" t="s">
        <v>111</v>
      </c>
      <c r="G22" s="56" t="s">
        <v>54</v>
      </c>
      <c r="H22" s="57"/>
      <c r="I22" s="56" t="s">
        <v>55</v>
      </c>
      <c r="J22" s="58">
        <v>140200</v>
      </c>
      <c r="K22" s="58">
        <f>SUM(L22:O22)</f>
        <v>140200</v>
      </c>
      <c r="L22" s="58">
        <v>0</v>
      </c>
      <c r="M22" s="58">
        <v>98140</v>
      </c>
      <c r="N22" s="58">
        <v>42060</v>
      </c>
      <c r="O22" s="58">
        <v>0</v>
      </c>
      <c r="P22" s="58" t="s">
        <v>20</v>
      </c>
      <c r="Q22" s="59" t="s">
        <v>56</v>
      </c>
    </row>
    <row r="23" spans="1:17" s="21" customFormat="1" ht="110.25" customHeight="1" x14ac:dyDescent="0.25">
      <c r="A23" s="143">
        <v>2</v>
      </c>
      <c r="B23" s="133"/>
      <c r="C23" s="133"/>
      <c r="D23" s="33" t="s">
        <v>29</v>
      </c>
      <c r="E23" s="33" t="s">
        <v>111</v>
      </c>
      <c r="F23" s="33" t="s">
        <v>111</v>
      </c>
      <c r="G23" s="33" t="s">
        <v>54</v>
      </c>
      <c r="H23" s="34"/>
      <c r="I23" s="35" t="s">
        <v>57</v>
      </c>
      <c r="J23" s="35">
        <v>596000</v>
      </c>
      <c r="K23" s="35">
        <f>SUM(L23:O23)</f>
        <v>596000</v>
      </c>
      <c r="L23" s="35">
        <v>0</v>
      </c>
      <c r="M23" s="35">
        <v>417200</v>
      </c>
      <c r="N23" s="35">
        <v>178800</v>
      </c>
      <c r="O23" s="35">
        <v>0</v>
      </c>
      <c r="P23" s="35" t="s">
        <v>20</v>
      </c>
      <c r="Q23" s="60" t="s">
        <v>56</v>
      </c>
    </row>
    <row r="24" spans="1:17" s="21" customFormat="1" ht="110.25" customHeight="1" x14ac:dyDescent="0.25">
      <c r="A24" s="143">
        <v>3</v>
      </c>
      <c r="B24" s="133"/>
      <c r="C24" s="133"/>
      <c r="D24" s="33" t="s">
        <v>30</v>
      </c>
      <c r="E24" s="33" t="s">
        <v>111</v>
      </c>
      <c r="F24" s="33" t="s">
        <v>111</v>
      </c>
      <c r="G24" s="33" t="s">
        <v>54</v>
      </c>
      <c r="H24" s="34"/>
      <c r="I24" s="35" t="s">
        <v>58</v>
      </c>
      <c r="J24" s="35">
        <v>873000</v>
      </c>
      <c r="K24" s="35">
        <f t="shared" ref="K24:K48" si="7">SUM(L24:O24)</f>
        <v>873000</v>
      </c>
      <c r="L24" s="35">
        <v>0</v>
      </c>
      <c r="M24" s="35">
        <v>611100</v>
      </c>
      <c r="N24" s="35">
        <v>261900</v>
      </c>
      <c r="O24" s="35">
        <v>0</v>
      </c>
      <c r="P24" s="35" t="s">
        <v>20</v>
      </c>
      <c r="Q24" s="60" t="s">
        <v>56</v>
      </c>
    </row>
    <row r="25" spans="1:17" s="21" customFormat="1" ht="110.25" customHeight="1" x14ac:dyDescent="0.25">
      <c r="A25" s="143">
        <v>4</v>
      </c>
      <c r="B25" s="133"/>
      <c r="C25" s="133"/>
      <c r="D25" s="33" t="s">
        <v>31</v>
      </c>
      <c r="E25" s="33" t="s">
        <v>111</v>
      </c>
      <c r="F25" s="33" t="s">
        <v>111</v>
      </c>
      <c r="G25" s="33" t="s">
        <v>54</v>
      </c>
      <c r="H25" s="34"/>
      <c r="I25" s="35" t="s">
        <v>59</v>
      </c>
      <c r="J25" s="35">
        <v>140000</v>
      </c>
      <c r="K25" s="35">
        <f t="shared" si="7"/>
        <v>140000</v>
      </c>
      <c r="L25" s="35">
        <v>0</v>
      </c>
      <c r="M25" s="35">
        <v>98000</v>
      </c>
      <c r="N25" s="35">
        <v>42000</v>
      </c>
      <c r="O25" s="35">
        <v>0</v>
      </c>
      <c r="P25" s="35" t="s">
        <v>20</v>
      </c>
      <c r="Q25" s="60" t="s">
        <v>56</v>
      </c>
    </row>
    <row r="26" spans="1:17" s="21" customFormat="1" ht="110.25" customHeight="1" x14ac:dyDescent="0.25">
      <c r="A26" s="143">
        <v>5</v>
      </c>
      <c r="B26" s="133"/>
      <c r="C26" s="133"/>
      <c r="D26" s="33" t="s">
        <v>32</v>
      </c>
      <c r="E26" s="33" t="s">
        <v>111</v>
      </c>
      <c r="F26" s="33" t="s">
        <v>111</v>
      </c>
      <c r="G26" s="33" t="s">
        <v>54</v>
      </c>
      <c r="H26" s="34"/>
      <c r="I26" s="35" t="s">
        <v>60</v>
      </c>
      <c r="J26" s="35">
        <v>40400</v>
      </c>
      <c r="K26" s="35">
        <f t="shared" si="7"/>
        <v>40400</v>
      </c>
      <c r="L26" s="35">
        <v>0</v>
      </c>
      <c r="M26" s="35">
        <v>28280</v>
      </c>
      <c r="N26" s="35">
        <v>12120</v>
      </c>
      <c r="O26" s="35">
        <v>0</v>
      </c>
      <c r="P26" s="35" t="s">
        <v>20</v>
      </c>
      <c r="Q26" s="60" t="s">
        <v>56</v>
      </c>
    </row>
    <row r="27" spans="1:17" s="21" customFormat="1" ht="110.25" customHeight="1" x14ac:dyDescent="0.25">
      <c r="A27" s="143">
        <v>6</v>
      </c>
      <c r="B27" s="133"/>
      <c r="C27" s="133"/>
      <c r="D27" s="33" t="s">
        <v>33</v>
      </c>
      <c r="E27" s="33" t="s">
        <v>111</v>
      </c>
      <c r="F27" s="33" t="s">
        <v>111</v>
      </c>
      <c r="G27" s="33" t="s">
        <v>54</v>
      </c>
      <c r="H27" s="34"/>
      <c r="I27" s="35" t="s">
        <v>61</v>
      </c>
      <c r="J27" s="35">
        <v>150000</v>
      </c>
      <c r="K27" s="35">
        <f t="shared" si="7"/>
        <v>150000</v>
      </c>
      <c r="L27" s="35">
        <v>0</v>
      </c>
      <c r="M27" s="35">
        <v>105000</v>
      </c>
      <c r="N27" s="35">
        <v>45000</v>
      </c>
      <c r="O27" s="35">
        <v>0</v>
      </c>
      <c r="P27" s="35" t="s">
        <v>20</v>
      </c>
      <c r="Q27" s="60" t="s">
        <v>56</v>
      </c>
    </row>
    <row r="28" spans="1:17" s="21" customFormat="1" ht="110.25" customHeight="1" x14ac:dyDescent="0.25">
      <c r="A28" s="143">
        <v>7</v>
      </c>
      <c r="B28" s="133"/>
      <c r="C28" s="133"/>
      <c r="D28" s="33" t="s">
        <v>34</v>
      </c>
      <c r="E28" s="33" t="s">
        <v>111</v>
      </c>
      <c r="F28" s="33" t="s">
        <v>111</v>
      </c>
      <c r="G28" s="33" t="s">
        <v>54</v>
      </c>
      <c r="H28" s="34"/>
      <c r="I28" s="35" t="s">
        <v>62</v>
      </c>
      <c r="J28" s="35">
        <v>205000</v>
      </c>
      <c r="K28" s="35">
        <f t="shared" si="7"/>
        <v>205000</v>
      </c>
      <c r="L28" s="35">
        <v>0</v>
      </c>
      <c r="M28" s="35">
        <v>143500</v>
      </c>
      <c r="N28" s="35">
        <v>61500</v>
      </c>
      <c r="O28" s="35">
        <v>0</v>
      </c>
      <c r="P28" s="35" t="s">
        <v>20</v>
      </c>
      <c r="Q28" s="60" t="s">
        <v>56</v>
      </c>
    </row>
    <row r="29" spans="1:17" s="21" customFormat="1" ht="110.25" customHeight="1" x14ac:dyDescent="0.25">
      <c r="A29" s="143">
        <v>8</v>
      </c>
      <c r="B29" s="133"/>
      <c r="C29" s="133"/>
      <c r="D29" s="33" t="s">
        <v>35</v>
      </c>
      <c r="E29" s="33" t="s">
        <v>111</v>
      </c>
      <c r="F29" s="33" t="s">
        <v>111</v>
      </c>
      <c r="G29" s="33" t="s">
        <v>54</v>
      </c>
      <c r="H29" s="34"/>
      <c r="I29" s="35" t="s">
        <v>63</v>
      </c>
      <c r="J29" s="35">
        <v>80000</v>
      </c>
      <c r="K29" s="35">
        <f t="shared" si="7"/>
        <v>80000</v>
      </c>
      <c r="L29" s="35">
        <v>0</v>
      </c>
      <c r="M29" s="35">
        <v>56000</v>
      </c>
      <c r="N29" s="35">
        <v>24000</v>
      </c>
      <c r="O29" s="35">
        <v>0</v>
      </c>
      <c r="P29" s="35" t="s">
        <v>20</v>
      </c>
      <c r="Q29" s="60" t="s">
        <v>56</v>
      </c>
    </row>
    <row r="30" spans="1:17" s="21" customFormat="1" ht="110.25" customHeight="1" x14ac:dyDescent="0.25">
      <c r="A30" s="143">
        <v>9</v>
      </c>
      <c r="B30" s="133"/>
      <c r="C30" s="133"/>
      <c r="D30" s="33" t="s">
        <v>36</v>
      </c>
      <c r="E30" s="33" t="s">
        <v>111</v>
      </c>
      <c r="F30" s="33" t="s">
        <v>111</v>
      </c>
      <c r="G30" s="33" t="s">
        <v>54</v>
      </c>
      <c r="H30" s="34"/>
      <c r="I30" s="35" t="s">
        <v>64</v>
      </c>
      <c r="J30" s="35">
        <v>40000</v>
      </c>
      <c r="K30" s="35">
        <f t="shared" si="7"/>
        <v>40000</v>
      </c>
      <c r="L30" s="35">
        <v>0</v>
      </c>
      <c r="M30" s="35">
        <v>28000</v>
      </c>
      <c r="N30" s="35">
        <v>12000</v>
      </c>
      <c r="O30" s="35">
        <v>0</v>
      </c>
      <c r="P30" s="35" t="s">
        <v>20</v>
      </c>
      <c r="Q30" s="60" t="s">
        <v>56</v>
      </c>
    </row>
    <row r="31" spans="1:17" s="21" customFormat="1" ht="110.25" customHeight="1" x14ac:dyDescent="0.25">
      <c r="A31" s="143">
        <v>10</v>
      </c>
      <c r="B31" s="133"/>
      <c r="C31" s="133"/>
      <c r="D31" s="33" t="s">
        <v>37</v>
      </c>
      <c r="E31" s="33" t="s">
        <v>111</v>
      </c>
      <c r="F31" s="33" t="s">
        <v>111</v>
      </c>
      <c r="G31" s="33" t="s">
        <v>54</v>
      </c>
      <c r="H31" s="34"/>
      <c r="I31" s="35" t="s">
        <v>65</v>
      </c>
      <c r="J31" s="35">
        <v>397000</v>
      </c>
      <c r="K31" s="35">
        <f t="shared" si="7"/>
        <v>397000</v>
      </c>
      <c r="L31" s="35">
        <v>0</v>
      </c>
      <c r="M31" s="35">
        <v>277900</v>
      </c>
      <c r="N31" s="35">
        <v>119100</v>
      </c>
      <c r="O31" s="35">
        <v>0</v>
      </c>
      <c r="P31" s="35" t="s">
        <v>20</v>
      </c>
      <c r="Q31" s="60" t="s">
        <v>56</v>
      </c>
    </row>
    <row r="32" spans="1:17" s="21" customFormat="1" ht="110.25" customHeight="1" x14ac:dyDescent="0.25">
      <c r="A32" s="143">
        <v>11</v>
      </c>
      <c r="B32" s="133"/>
      <c r="C32" s="133"/>
      <c r="D32" s="33" t="s">
        <v>38</v>
      </c>
      <c r="E32" s="33" t="s">
        <v>111</v>
      </c>
      <c r="F32" s="33" t="s">
        <v>111</v>
      </c>
      <c r="G32" s="33" t="s">
        <v>54</v>
      </c>
      <c r="H32" s="34"/>
      <c r="I32" s="35" t="s">
        <v>66</v>
      </c>
      <c r="J32" s="35">
        <v>106000</v>
      </c>
      <c r="K32" s="35">
        <f t="shared" si="7"/>
        <v>106000</v>
      </c>
      <c r="L32" s="35">
        <v>0</v>
      </c>
      <c r="M32" s="35">
        <v>74200</v>
      </c>
      <c r="N32" s="35">
        <v>31800</v>
      </c>
      <c r="O32" s="35">
        <v>0</v>
      </c>
      <c r="P32" s="35" t="s">
        <v>20</v>
      </c>
      <c r="Q32" s="60" t="s">
        <v>56</v>
      </c>
    </row>
    <row r="33" spans="1:17" s="21" customFormat="1" ht="110.25" customHeight="1" x14ac:dyDescent="0.25">
      <c r="A33" s="143">
        <v>12</v>
      </c>
      <c r="B33" s="133"/>
      <c r="C33" s="133"/>
      <c r="D33" s="33" t="s">
        <v>39</v>
      </c>
      <c r="E33" s="33" t="s">
        <v>111</v>
      </c>
      <c r="F33" s="33" t="s">
        <v>111</v>
      </c>
      <c r="G33" s="33" t="s">
        <v>54</v>
      </c>
      <c r="H33" s="34"/>
      <c r="I33" s="35" t="s">
        <v>67</v>
      </c>
      <c r="J33" s="35">
        <v>270000</v>
      </c>
      <c r="K33" s="35">
        <f t="shared" si="7"/>
        <v>270000</v>
      </c>
      <c r="L33" s="35">
        <v>0</v>
      </c>
      <c r="M33" s="35">
        <v>189000</v>
      </c>
      <c r="N33" s="35">
        <v>81000</v>
      </c>
      <c r="O33" s="35">
        <v>0</v>
      </c>
      <c r="P33" s="35" t="s">
        <v>20</v>
      </c>
      <c r="Q33" s="60" t="s">
        <v>56</v>
      </c>
    </row>
    <row r="34" spans="1:17" s="21" customFormat="1" ht="110.25" customHeight="1" x14ac:dyDescent="0.25">
      <c r="A34" s="143">
        <v>13</v>
      </c>
      <c r="B34" s="133"/>
      <c r="C34" s="133"/>
      <c r="D34" s="33" t="s">
        <v>40</v>
      </c>
      <c r="E34" s="33" t="s">
        <v>111</v>
      </c>
      <c r="F34" s="33" t="s">
        <v>111</v>
      </c>
      <c r="G34" s="33" t="s">
        <v>54</v>
      </c>
      <c r="H34" s="34"/>
      <c r="I34" s="35" t="s">
        <v>68</v>
      </c>
      <c r="J34" s="35">
        <v>150000</v>
      </c>
      <c r="K34" s="35">
        <f t="shared" si="7"/>
        <v>150000</v>
      </c>
      <c r="L34" s="35">
        <v>0</v>
      </c>
      <c r="M34" s="35">
        <v>105000</v>
      </c>
      <c r="N34" s="35">
        <v>45000</v>
      </c>
      <c r="O34" s="35">
        <v>0</v>
      </c>
      <c r="P34" s="35" t="s">
        <v>20</v>
      </c>
      <c r="Q34" s="60" t="s">
        <v>56</v>
      </c>
    </row>
    <row r="35" spans="1:17" s="21" customFormat="1" ht="110.25" customHeight="1" x14ac:dyDescent="0.25">
      <c r="A35" s="143">
        <v>14</v>
      </c>
      <c r="B35" s="133"/>
      <c r="C35" s="133"/>
      <c r="D35" s="33" t="s">
        <v>41</v>
      </c>
      <c r="E35" s="33" t="s">
        <v>111</v>
      </c>
      <c r="F35" s="33" t="s">
        <v>111</v>
      </c>
      <c r="G35" s="33" t="s">
        <v>54</v>
      </c>
      <c r="H35" s="34"/>
      <c r="I35" s="35" t="s">
        <v>69</v>
      </c>
      <c r="J35" s="35">
        <v>80000</v>
      </c>
      <c r="K35" s="35">
        <f t="shared" si="7"/>
        <v>80000</v>
      </c>
      <c r="L35" s="35">
        <v>0</v>
      </c>
      <c r="M35" s="35">
        <v>56000</v>
      </c>
      <c r="N35" s="35">
        <v>24000</v>
      </c>
      <c r="O35" s="35">
        <v>0</v>
      </c>
      <c r="P35" s="35" t="s">
        <v>20</v>
      </c>
      <c r="Q35" s="60" t="s">
        <v>56</v>
      </c>
    </row>
    <row r="36" spans="1:17" s="21" customFormat="1" ht="110.25" customHeight="1" x14ac:dyDescent="0.25">
      <c r="A36" s="143">
        <v>15</v>
      </c>
      <c r="B36" s="133"/>
      <c r="C36" s="133"/>
      <c r="D36" s="33" t="s">
        <v>42</v>
      </c>
      <c r="E36" s="33" t="s">
        <v>111</v>
      </c>
      <c r="F36" s="33" t="s">
        <v>111</v>
      </c>
      <c r="G36" s="33" t="s">
        <v>54</v>
      </c>
      <c r="H36" s="34"/>
      <c r="I36" s="35" t="s">
        <v>70</v>
      </c>
      <c r="J36" s="35">
        <v>210000</v>
      </c>
      <c r="K36" s="35">
        <f t="shared" si="7"/>
        <v>210000</v>
      </c>
      <c r="L36" s="35">
        <v>0</v>
      </c>
      <c r="M36" s="35">
        <v>147000</v>
      </c>
      <c r="N36" s="35">
        <v>63000</v>
      </c>
      <c r="O36" s="35">
        <v>0</v>
      </c>
      <c r="P36" s="35" t="s">
        <v>20</v>
      </c>
      <c r="Q36" s="60" t="s">
        <v>56</v>
      </c>
    </row>
    <row r="37" spans="1:17" s="21" customFormat="1" ht="110.25" customHeight="1" x14ac:dyDescent="0.25">
      <c r="A37" s="143">
        <v>16</v>
      </c>
      <c r="B37" s="133"/>
      <c r="C37" s="133"/>
      <c r="D37" s="33" t="s">
        <v>43</v>
      </c>
      <c r="E37" s="33" t="s">
        <v>111</v>
      </c>
      <c r="F37" s="33" t="s">
        <v>111</v>
      </c>
      <c r="G37" s="33" t="s">
        <v>54</v>
      </c>
      <c r="H37" s="34"/>
      <c r="I37" s="35" t="s">
        <v>71</v>
      </c>
      <c r="J37" s="35">
        <v>200254</v>
      </c>
      <c r="K37" s="35">
        <f t="shared" si="7"/>
        <v>200254</v>
      </c>
      <c r="L37" s="35">
        <v>0</v>
      </c>
      <c r="M37" s="35">
        <v>140177.79999999999</v>
      </c>
      <c r="N37" s="35">
        <v>60076.200000000012</v>
      </c>
      <c r="O37" s="35">
        <v>0</v>
      </c>
      <c r="P37" s="35" t="s">
        <v>20</v>
      </c>
      <c r="Q37" s="60" t="s">
        <v>56</v>
      </c>
    </row>
    <row r="38" spans="1:17" s="21" customFormat="1" ht="110.25" customHeight="1" x14ac:dyDescent="0.25">
      <c r="A38" s="143">
        <v>17</v>
      </c>
      <c r="B38" s="133"/>
      <c r="C38" s="133"/>
      <c r="D38" s="33" t="s">
        <v>44</v>
      </c>
      <c r="E38" s="33" t="s">
        <v>111</v>
      </c>
      <c r="F38" s="33" t="s">
        <v>111</v>
      </c>
      <c r="G38" s="33" t="s">
        <v>54</v>
      </c>
      <c r="H38" s="34"/>
      <c r="I38" s="35" t="s">
        <v>72</v>
      </c>
      <c r="J38" s="35">
        <v>25600</v>
      </c>
      <c r="K38" s="35">
        <f t="shared" si="7"/>
        <v>25600</v>
      </c>
      <c r="L38" s="35">
        <v>0</v>
      </c>
      <c r="M38" s="35">
        <v>17920</v>
      </c>
      <c r="N38" s="35">
        <v>7680</v>
      </c>
      <c r="O38" s="35">
        <v>0</v>
      </c>
      <c r="P38" s="35" t="s">
        <v>20</v>
      </c>
      <c r="Q38" s="60" t="s">
        <v>56</v>
      </c>
    </row>
    <row r="39" spans="1:17" s="21" customFormat="1" ht="110.25" customHeight="1" x14ac:dyDescent="0.25">
      <c r="A39" s="143">
        <v>18</v>
      </c>
      <c r="B39" s="133"/>
      <c r="C39" s="133"/>
      <c r="D39" s="33" t="s">
        <v>132</v>
      </c>
      <c r="E39" s="33" t="s">
        <v>111</v>
      </c>
      <c r="F39" s="33" t="s">
        <v>111</v>
      </c>
      <c r="G39" s="33" t="s">
        <v>54</v>
      </c>
      <c r="H39" s="34"/>
      <c r="I39" s="35" t="s">
        <v>73</v>
      </c>
      <c r="J39" s="35">
        <v>115000</v>
      </c>
      <c r="K39" s="35">
        <f t="shared" si="7"/>
        <v>115000</v>
      </c>
      <c r="L39" s="35">
        <v>0</v>
      </c>
      <c r="M39" s="35">
        <v>80500</v>
      </c>
      <c r="N39" s="35">
        <v>34500</v>
      </c>
      <c r="O39" s="35">
        <v>0</v>
      </c>
      <c r="P39" s="35" t="s">
        <v>20</v>
      </c>
      <c r="Q39" s="60" t="s">
        <v>56</v>
      </c>
    </row>
    <row r="40" spans="1:17" s="21" customFormat="1" ht="110.25" customHeight="1" x14ac:dyDescent="0.25">
      <c r="A40" s="143">
        <v>19</v>
      </c>
      <c r="B40" s="133"/>
      <c r="C40" s="133"/>
      <c r="D40" s="33" t="s">
        <v>45</v>
      </c>
      <c r="E40" s="33" t="s">
        <v>111</v>
      </c>
      <c r="F40" s="33" t="s">
        <v>111</v>
      </c>
      <c r="G40" s="33" t="s">
        <v>54</v>
      </c>
      <c r="H40" s="34"/>
      <c r="I40" s="35" t="s">
        <v>74</v>
      </c>
      <c r="J40" s="35">
        <v>17200</v>
      </c>
      <c r="K40" s="35">
        <f t="shared" si="7"/>
        <v>17200</v>
      </c>
      <c r="L40" s="35">
        <v>0</v>
      </c>
      <c r="M40" s="35">
        <v>12040</v>
      </c>
      <c r="N40" s="35">
        <v>5160</v>
      </c>
      <c r="O40" s="35">
        <v>0</v>
      </c>
      <c r="P40" s="35" t="s">
        <v>20</v>
      </c>
      <c r="Q40" s="60" t="s">
        <v>56</v>
      </c>
    </row>
    <row r="41" spans="1:17" s="21" customFormat="1" ht="110.25" customHeight="1" x14ac:dyDescent="0.25">
      <c r="A41" s="143">
        <v>20</v>
      </c>
      <c r="B41" s="133"/>
      <c r="C41" s="133"/>
      <c r="D41" s="33" t="s">
        <v>46</v>
      </c>
      <c r="E41" s="33" t="s">
        <v>111</v>
      </c>
      <c r="F41" s="33" t="s">
        <v>111</v>
      </c>
      <c r="G41" s="33" t="s">
        <v>54</v>
      </c>
      <c r="H41" s="34"/>
      <c r="I41" s="35" t="s">
        <v>75</v>
      </c>
      <c r="J41" s="35">
        <v>12000</v>
      </c>
      <c r="K41" s="35">
        <f t="shared" si="7"/>
        <v>12000</v>
      </c>
      <c r="L41" s="35">
        <v>0</v>
      </c>
      <c r="M41" s="35">
        <v>8400</v>
      </c>
      <c r="N41" s="35">
        <v>3600</v>
      </c>
      <c r="O41" s="35">
        <v>0</v>
      </c>
      <c r="P41" s="35" t="s">
        <v>20</v>
      </c>
      <c r="Q41" s="60" t="s">
        <v>56</v>
      </c>
    </row>
    <row r="42" spans="1:17" s="21" customFormat="1" ht="110.25" customHeight="1" x14ac:dyDescent="0.25">
      <c r="A42" s="143">
        <v>21</v>
      </c>
      <c r="B42" s="133"/>
      <c r="C42" s="133"/>
      <c r="D42" s="33" t="s">
        <v>47</v>
      </c>
      <c r="E42" s="33" t="s">
        <v>111</v>
      </c>
      <c r="F42" s="33" t="s">
        <v>111</v>
      </c>
      <c r="G42" s="33" t="s">
        <v>54</v>
      </c>
      <c r="H42" s="34"/>
      <c r="I42" s="35" t="s">
        <v>76</v>
      </c>
      <c r="J42" s="35">
        <v>36100</v>
      </c>
      <c r="K42" s="35">
        <f t="shared" si="7"/>
        <v>36100</v>
      </c>
      <c r="L42" s="35">
        <v>0</v>
      </c>
      <c r="M42" s="35">
        <v>25270</v>
      </c>
      <c r="N42" s="35">
        <v>10830</v>
      </c>
      <c r="O42" s="35">
        <v>0</v>
      </c>
      <c r="P42" s="35" t="s">
        <v>20</v>
      </c>
      <c r="Q42" s="60" t="s">
        <v>56</v>
      </c>
    </row>
    <row r="43" spans="1:17" s="21" customFormat="1" ht="110.25" customHeight="1" x14ac:dyDescent="0.25">
      <c r="A43" s="143">
        <v>22</v>
      </c>
      <c r="B43" s="133"/>
      <c r="C43" s="133"/>
      <c r="D43" s="33" t="s">
        <v>48</v>
      </c>
      <c r="E43" s="33" t="s">
        <v>111</v>
      </c>
      <c r="F43" s="33" t="s">
        <v>111</v>
      </c>
      <c r="G43" s="33" t="s">
        <v>54</v>
      </c>
      <c r="H43" s="34"/>
      <c r="I43" s="35" t="s">
        <v>77</v>
      </c>
      <c r="J43" s="35">
        <v>54800</v>
      </c>
      <c r="K43" s="35">
        <f t="shared" si="7"/>
        <v>54800</v>
      </c>
      <c r="L43" s="35">
        <v>0</v>
      </c>
      <c r="M43" s="35">
        <v>38360</v>
      </c>
      <c r="N43" s="35">
        <v>16440</v>
      </c>
      <c r="O43" s="35">
        <v>0</v>
      </c>
      <c r="P43" s="35" t="s">
        <v>20</v>
      </c>
      <c r="Q43" s="60" t="s">
        <v>56</v>
      </c>
    </row>
    <row r="44" spans="1:17" s="21" customFormat="1" ht="110.25" customHeight="1" x14ac:dyDescent="0.25">
      <c r="A44" s="143">
        <v>23</v>
      </c>
      <c r="B44" s="133"/>
      <c r="C44" s="133"/>
      <c r="D44" s="33" t="s">
        <v>49</v>
      </c>
      <c r="E44" s="33" t="s">
        <v>111</v>
      </c>
      <c r="F44" s="33" t="s">
        <v>111</v>
      </c>
      <c r="G44" s="33" t="s">
        <v>54</v>
      </c>
      <c r="H44" s="34"/>
      <c r="I44" s="35" t="s">
        <v>78</v>
      </c>
      <c r="J44" s="35">
        <v>12500</v>
      </c>
      <c r="K44" s="35">
        <f t="shared" si="7"/>
        <v>12500</v>
      </c>
      <c r="L44" s="35">
        <v>0</v>
      </c>
      <c r="M44" s="35">
        <v>8750</v>
      </c>
      <c r="N44" s="35">
        <v>3750</v>
      </c>
      <c r="O44" s="35">
        <v>0</v>
      </c>
      <c r="P44" s="35" t="s">
        <v>20</v>
      </c>
      <c r="Q44" s="60" t="s">
        <v>56</v>
      </c>
    </row>
    <row r="45" spans="1:17" s="21" customFormat="1" ht="110.25" customHeight="1" x14ac:dyDescent="0.25">
      <c r="A45" s="143">
        <v>24</v>
      </c>
      <c r="B45" s="133"/>
      <c r="C45" s="133"/>
      <c r="D45" s="33" t="s">
        <v>50</v>
      </c>
      <c r="E45" s="33" t="s">
        <v>111</v>
      </c>
      <c r="F45" s="33" t="s">
        <v>111</v>
      </c>
      <c r="G45" s="33" t="s">
        <v>54</v>
      </c>
      <c r="H45" s="34"/>
      <c r="I45" s="35" t="s">
        <v>79</v>
      </c>
      <c r="J45" s="35">
        <v>7200</v>
      </c>
      <c r="K45" s="35">
        <f t="shared" si="7"/>
        <v>7200</v>
      </c>
      <c r="L45" s="35">
        <v>0</v>
      </c>
      <c r="M45" s="35">
        <v>5040</v>
      </c>
      <c r="N45" s="35">
        <v>2160</v>
      </c>
      <c r="O45" s="35">
        <v>0</v>
      </c>
      <c r="P45" s="35" t="s">
        <v>20</v>
      </c>
      <c r="Q45" s="60" t="s">
        <v>56</v>
      </c>
    </row>
    <row r="46" spans="1:17" s="21" customFormat="1" ht="110.25" customHeight="1" x14ac:dyDescent="0.25">
      <c r="A46" s="143">
        <v>25</v>
      </c>
      <c r="B46" s="133"/>
      <c r="C46" s="133"/>
      <c r="D46" s="33" t="s">
        <v>51</v>
      </c>
      <c r="E46" s="33" t="s">
        <v>111</v>
      </c>
      <c r="F46" s="33" t="s">
        <v>111</v>
      </c>
      <c r="G46" s="33" t="s">
        <v>54</v>
      </c>
      <c r="H46" s="34"/>
      <c r="I46" s="35" t="s">
        <v>80</v>
      </c>
      <c r="J46" s="35">
        <v>50800</v>
      </c>
      <c r="K46" s="35">
        <f t="shared" si="7"/>
        <v>50800</v>
      </c>
      <c r="L46" s="35">
        <v>0</v>
      </c>
      <c r="M46" s="35">
        <v>35560</v>
      </c>
      <c r="N46" s="35">
        <v>15240</v>
      </c>
      <c r="O46" s="35">
        <v>0</v>
      </c>
      <c r="P46" s="35" t="s">
        <v>20</v>
      </c>
      <c r="Q46" s="60" t="s">
        <v>56</v>
      </c>
    </row>
    <row r="47" spans="1:17" s="21" customFormat="1" ht="110.25" customHeight="1" x14ac:dyDescent="0.25">
      <c r="A47" s="143">
        <v>26</v>
      </c>
      <c r="B47" s="133"/>
      <c r="C47" s="133"/>
      <c r="D47" s="33" t="s">
        <v>52</v>
      </c>
      <c r="E47" s="33" t="s">
        <v>111</v>
      </c>
      <c r="F47" s="33" t="s">
        <v>111</v>
      </c>
      <c r="G47" s="33" t="s">
        <v>54</v>
      </c>
      <c r="H47" s="34"/>
      <c r="I47" s="34" t="s">
        <v>81</v>
      </c>
      <c r="J47" s="35">
        <v>82000</v>
      </c>
      <c r="K47" s="35">
        <f t="shared" si="7"/>
        <v>82000</v>
      </c>
      <c r="L47" s="35">
        <v>0</v>
      </c>
      <c r="M47" s="35">
        <v>57400</v>
      </c>
      <c r="N47" s="35">
        <v>24600</v>
      </c>
      <c r="O47" s="35">
        <v>0</v>
      </c>
      <c r="P47" s="35" t="s">
        <v>20</v>
      </c>
      <c r="Q47" s="60" t="s">
        <v>56</v>
      </c>
    </row>
    <row r="48" spans="1:17" s="21" customFormat="1" ht="110.25" customHeight="1" thickBot="1" x14ac:dyDescent="0.3">
      <c r="A48" s="144">
        <v>27</v>
      </c>
      <c r="B48" s="134"/>
      <c r="C48" s="134"/>
      <c r="D48" s="61" t="s">
        <v>53</v>
      </c>
      <c r="E48" s="61" t="s">
        <v>111</v>
      </c>
      <c r="F48" s="61" t="s">
        <v>111</v>
      </c>
      <c r="G48" s="61" t="s">
        <v>54</v>
      </c>
      <c r="H48" s="62"/>
      <c r="I48" s="62" t="s">
        <v>82</v>
      </c>
      <c r="J48" s="63">
        <v>66500</v>
      </c>
      <c r="K48" s="35">
        <f>SUM(L48:O48)</f>
        <v>66500</v>
      </c>
      <c r="L48" s="63">
        <v>0</v>
      </c>
      <c r="M48" s="63">
        <v>46550</v>
      </c>
      <c r="N48" s="63">
        <v>19950</v>
      </c>
      <c r="O48" s="63">
        <v>0</v>
      </c>
      <c r="P48" s="63" t="s">
        <v>20</v>
      </c>
      <c r="Q48" s="64" t="s">
        <v>56</v>
      </c>
    </row>
    <row r="49" spans="1:80" s="24" customFormat="1" ht="32.25" customHeight="1" thickBot="1" x14ac:dyDescent="0.35">
      <c r="A49" s="105" t="s">
        <v>133</v>
      </c>
      <c r="B49" s="106"/>
      <c r="C49" s="29"/>
      <c r="D49" s="29"/>
      <c r="E49" s="23"/>
      <c r="F49" s="23"/>
      <c r="G49" s="23"/>
      <c r="H49" s="23"/>
      <c r="I49" s="23"/>
      <c r="J49" s="25">
        <f>SUM(J22:J48)</f>
        <v>4157554</v>
      </c>
      <c r="K49" s="25">
        <f>SUM(K22:K48)</f>
        <v>4157554</v>
      </c>
      <c r="L49" s="25">
        <f>SUM(L22:L48)</f>
        <v>0</v>
      </c>
      <c r="M49" s="25">
        <f t="shared" ref="K49:O49" si="8">SUM(M22:M48)</f>
        <v>2910287.8</v>
      </c>
      <c r="N49" s="25">
        <f t="shared" si="8"/>
        <v>1247266.2</v>
      </c>
      <c r="O49" s="25">
        <f t="shared" si="8"/>
        <v>0</v>
      </c>
      <c r="P49" s="25"/>
      <c r="Q49" s="26"/>
    </row>
    <row r="50" spans="1:80" s="95" customFormat="1" ht="110.25" customHeight="1" thickBot="1" x14ac:dyDescent="0.25">
      <c r="A50" s="145">
        <v>1</v>
      </c>
      <c r="B50" s="145" t="s">
        <v>157</v>
      </c>
      <c r="C50" s="145">
        <v>4818003249</v>
      </c>
      <c r="D50" s="86" t="s">
        <v>158</v>
      </c>
      <c r="E50" s="86" t="s">
        <v>111</v>
      </c>
      <c r="F50" s="86" t="s">
        <v>111</v>
      </c>
      <c r="G50" s="86" t="s">
        <v>172</v>
      </c>
      <c r="H50" s="87"/>
      <c r="I50" s="86" t="s">
        <v>165</v>
      </c>
      <c r="J50" s="88">
        <f>K50</f>
        <v>20656193.18</v>
      </c>
      <c r="K50" s="88">
        <f>L50+M50+N50+O50</f>
        <v>20656193.18</v>
      </c>
      <c r="L50" s="96">
        <v>18590573.699999999</v>
      </c>
      <c r="M50" s="96">
        <v>1859057.39</v>
      </c>
      <c r="N50" s="96">
        <v>206562.09</v>
      </c>
      <c r="O50" s="88">
        <v>0</v>
      </c>
      <c r="P50" s="88" t="s">
        <v>20</v>
      </c>
      <c r="Q50" s="89" t="s">
        <v>56</v>
      </c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</row>
    <row r="51" spans="1:80" s="24" customFormat="1" ht="32.25" customHeight="1" thickBot="1" x14ac:dyDescent="0.35">
      <c r="A51" s="105" t="s">
        <v>97</v>
      </c>
      <c r="B51" s="106"/>
      <c r="C51" s="29"/>
      <c r="D51" s="29"/>
      <c r="E51" s="23"/>
      <c r="F51" s="23"/>
      <c r="G51" s="23"/>
      <c r="H51" s="23"/>
      <c r="I51" s="23"/>
      <c r="J51" s="25">
        <f>J50</f>
        <v>20656193.18</v>
      </c>
      <c r="K51" s="25">
        <f t="shared" ref="K51:O51" si="9">K50</f>
        <v>20656193.18</v>
      </c>
      <c r="L51" s="25">
        <f t="shared" si="9"/>
        <v>18590573.699999999</v>
      </c>
      <c r="M51" s="25">
        <f t="shared" si="9"/>
        <v>1859057.39</v>
      </c>
      <c r="N51" s="25">
        <f t="shared" si="9"/>
        <v>206562.09</v>
      </c>
      <c r="O51" s="25">
        <f t="shared" si="9"/>
        <v>0</v>
      </c>
      <c r="P51" s="25"/>
      <c r="Q51" s="26"/>
    </row>
    <row r="52" spans="1:80" s="21" customFormat="1" ht="47.25" customHeight="1" x14ac:dyDescent="0.25">
      <c r="A52" s="107" t="s">
        <v>161</v>
      </c>
      <c r="B52" s="108"/>
      <c r="C52" s="108"/>
      <c r="D52" s="108"/>
      <c r="E52" s="36"/>
      <c r="F52" s="36"/>
      <c r="G52" s="36"/>
      <c r="H52" s="37"/>
      <c r="I52" s="37"/>
      <c r="J52" s="38">
        <f>J19+J21+J49+J51</f>
        <v>147646788.09</v>
      </c>
      <c r="K52" s="38">
        <f>K53+K54+K55</f>
        <v>147646788.09</v>
      </c>
      <c r="L52" s="38">
        <f t="shared" ref="K52:O52" si="10">L19+L21+L49+L51</f>
        <v>128440050.25999999</v>
      </c>
      <c r="M52" s="38">
        <f t="shared" si="10"/>
        <v>15633579.129999999</v>
      </c>
      <c r="N52" s="38">
        <f t="shared" si="10"/>
        <v>3573158.7</v>
      </c>
      <c r="O52" s="38">
        <f t="shared" si="10"/>
        <v>0</v>
      </c>
      <c r="P52" s="39"/>
      <c r="Q52" s="40"/>
    </row>
    <row r="53" spans="1:80" s="21" customFormat="1" ht="47.25" customHeight="1" x14ac:dyDescent="0.25">
      <c r="A53" s="7" t="s">
        <v>152</v>
      </c>
      <c r="B53" s="8"/>
      <c r="C53" s="11"/>
      <c r="D53" s="8"/>
      <c r="E53" s="8"/>
      <c r="F53" s="8"/>
      <c r="G53" s="8"/>
      <c r="H53" s="8"/>
      <c r="I53" s="8"/>
      <c r="J53" s="12">
        <f>J18+J17</f>
        <v>121933040.91</v>
      </c>
      <c r="K53" s="12">
        <f t="shared" ref="K53:O53" si="11">K18+K17</f>
        <v>121933040.91</v>
      </c>
      <c r="L53" s="12">
        <f t="shared" si="11"/>
        <v>109849476.55999999</v>
      </c>
      <c r="M53" s="12">
        <f t="shared" si="11"/>
        <v>10864233.939999999</v>
      </c>
      <c r="N53" s="12">
        <f t="shared" si="11"/>
        <v>1219330.4099999999</v>
      </c>
      <c r="O53" s="12">
        <f t="shared" si="11"/>
        <v>0</v>
      </c>
      <c r="P53" s="15"/>
      <c r="Q53" s="17"/>
    </row>
    <row r="54" spans="1:80" s="21" customFormat="1" ht="47.25" customHeight="1" x14ac:dyDescent="0.25">
      <c r="A54" s="9" t="s">
        <v>162</v>
      </c>
      <c r="B54" s="10"/>
      <c r="C54" s="13"/>
      <c r="D54" s="10"/>
      <c r="E54" s="10"/>
      <c r="F54" s="10"/>
      <c r="G54" s="10"/>
      <c r="H54" s="10"/>
      <c r="I54" s="10"/>
      <c r="J54" s="14">
        <f>J50+J48+J47+J46+J45+J44+J43+J42+J41+J40+J39+J38+J37+J36+J35+J34+J33+J32+J31+J30+J29+J28+J27+J26+J25+J24+J23+J22</f>
        <v>24813747.18</v>
      </c>
      <c r="K54" s="14">
        <f t="shared" ref="K54:O54" si="12">K50+K48+K47+K46+K45+K44+K43+K42+K41+K40+K39+K38+K37+K36+K35+K34+K33+K32+K31+K30+K29+K28+K27+K26+K25+K24+K23+K22</f>
        <v>24813747.18</v>
      </c>
      <c r="L54" s="14">
        <f t="shared" si="12"/>
        <v>18590573.699999999</v>
      </c>
      <c r="M54" s="14">
        <f t="shared" si="12"/>
        <v>4769345.1899999995</v>
      </c>
      <c r="N54" s="14">
        <f t="shared" si="12"/>
        <v>1453828.29</v>
      </c>
      <c r="O54" s="14">
        <f t="shared" si="12"/>
        <v>0</v>
      </c>
      <c r="P54" s="16"/>
      <c r="Q54" s="18"/>
    </row>
    <row r="55" spans="1:80" s="21" customFormat="1" ht="47.25" customHeight="1" thickBot="1" x14ac:dyDescent="0.3">
      <c r="A55" s="49" t="s">
        <v>94</v>
      </c>
      <c r="B55" s="50"/>
      <c r="C55" s="50"/>
      <c r="D55" s="50"/>
      <c r="E55" s="50"/>
      <c r="F55" s="50"/>
      <c r="G55" s="50"/>
      <c r="H55" s="50"/>
      <c r="I55" s="50"/>
      <c r="J55" s="51">
        <f>J20</f>
        <v>900000</v>
      </c>
      <c r="K55" s="51">
        <f t="shared" ref="K55:O55" si="13">K20</f>
        <v>900000</v>
      </c>
      <c r="L55" s="51">
        <f t="shared" si="13"/>
        <v>0</v>
      </c>
      <c r="M55" s="51">
        <f t="shared" si="13"/>
        <v>0</v>
      </c>
      <c r="N55" s="51">
        <f t="shared" si="13"/>
        <v>900000</v>
      </c>
      <c r="O55" s="51">
        <f t="shared" si="13"/>
        <v>0</v>
      </c>
      <c r="P55" s="19"/>
      <c r="Q55" s="20"/>
    </row>
    <row r="56" spans="1:80" s="140" customFormat="1" ht="60" customHeight="1" thickBot="1" x14ac:dyDescent="0.3">
      <c r="A56" s="112" t="s">
        <v>182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4"/>
    </row>
    <row r="57" spans="1:80" s="21" customFormat="1" ht="110.25" customHeight="1" thickBot="1" x14ac:dyDescent="0.3">
      <c r="A57" s="83">
        <v>1</v>
      </c>
      <c r="B57" s="78" t="s">
        <v>128</v>
      </c>
      <c r="C57" s="79">
        <v>4818009434</v>
      </c>
      <c r="D57" s="83" t="s">
        <v>101</v>
      </c>
      <c r="E57" s="83" t="s">
        <v>111</v>
      </c>
      <c r="F57" s="83" t="s">
        <v>111</v>
      </c>
      <c r="G57" s="83" t="s">
        <v>111</v>
      </c>
      <c r="H57" s="84"/>
      <c r="I57" s="83" t="s">
        <v>111</v>
      </c>
      <c r="J57" s="85">
        <v>1200000</v>
      </c>
      <c r="K57" s="85">
        <f>L57+M57+N57+O57</f>
        <v>1200000</v>
      </c>
      <c r="L57" s="85">
        <v>0</v>
      </c>
      <c r="M57" s="85">
        <v>0</v>
      </c>
      <c r="N57" s="85">
        <v>1200000</v>
      </c>
      <c r="O57" s="85">
        <v>0</v>
      </c>
      <c r="P57" s="85" t="s">
        <v>21</v>
      </c>
      <c r="Q57" s="93" t="s">
        <v>56</v>
      </c>
    </row>
    <row r="58" spans="1:80" s="24" customFormat="1" ht="32.25" customHeight="1" thickBot="1" x14ac:dyDescent="0.35">
      <c r="A58" s="105" t="s">
        <v>97</v>
      </c>
      <c r="B58" s="106"/>
      <c r="C58" s="29"/>
      <c r="D58" s="29"/>
      <c r="E58" s="23"/>
      <c r="F58" s="23"/>
      <c r="G58" s="23"/>
      <c r="H58" s="23"/>
      <c r="I58" s="23"/>
      <c r="J58" s="25">
        <f>J57</f>
        <v>1200000</v>
      </c>
      <c r="K58" s="25">
        <f t="shared" ref="K58:O59" si="14">K57</f>
        <v>1200000</v>
      </c>
      <c r="L58" s="25">
        <f t="shared" si="14"/>
        <v>0</v>
      </c>
      <c r="M58" s="25">
        <f t="shared" si="14"/>
        <v>0</v>
      </c>
      <c r="N58" s="25">
        <f t="shared" si="14"/>
        <v>1200000</v>
      </c>
      <c r="O58" s="25">
        <f t="shared" si="14"/>
        <v>0</v>
      </c>
      <c r="P58" s="25"/>
      <c r="Q58" s="26"/>
    </row>
    <row r="59" spans="1:80" s="21" customFormat="1" ht="47.25" customHeight="1" x14ac:dyDescent="0.25">
      <c r="A59" s="107" t="s">
        <v>92</v>
      </c>
      <c r="B59" s="108"/>
      <c r="C59" s="108"/>
      <c r="D59" s="108"/>
      <c r="E59" s="36"/>
      <c r="F59" s="36"/>
      <c r="G59" s="36"/>
      <c r="H59" s="37"/>
      <c r="I59" s="37"/>
      <c r="J59" s="38">
        <f>J58</f>
        <v>1200000</v>
      </c>
      <c r="K59" s="38">
        <f>K60+K61+K62</f>
        <v>1200000</v>
      </c>
      <c r="L59" s="38">
        <f t="shared" si="14"/>
        <v>0</v>
      </c>
      <c r="M59" s="38">
        <f t="shared" si="14"/>
        <v>0</v>
      </c>
      <c r="N59" s="38">
        <f t="shared" si="14"/>
        <v>1200000</v>
      </c>
      <c r="O59" s="38">
        <f t="shared" si="14"/>
        <v>0</v>
      </c>
      <c r="P59" s="39"/>
      <c r="Q59" s="40"/>
    </row>
    <row r="60" spans="1:80" s="21" customFormat="1" ht="47.25" customHeight="1" x14ac:dyDescent="0.25">
      <c r="A60" s="7" t="s">
        <v>89</v>
      </c>
      <c r="B60" s="8"/>
      <c r="C60" s="11"/>
      <c r="D60" s="8"/>
      <c r="E60" s="8"/>
      <c r="F60" s="8"/>
      <c r="G60" s="8"/>
      <c r="H60" s="8"/>
      <c r="I60" s="8"/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5"/>
      <c r="Q60" s="17"/>
    </row>
    <row r="61" spans="1:80" s="21" customFormat="1" ht="47.25" customHeight="1" x14ac:dyDescent="0.25">
      <c r="A61" s="9" t="s">
        <v>93</v>
      </c>
      <c r="B61" s="10"/>
      <c r="C61" s="13"/>
      <c r="D61" s="10"/>
      <c r="E61" s="10"/>
      <c r="F61" s="10"/>
      <c r="G61" s="10"/>
      <c r="H61" s="10"/>
      <c r="I61" s="10"/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6"/>
      <c r="Q61" s="18"/>
    </row>
    <row r="62" spans="1:80" s="21" customFormat="1" ht="47.25" customHeight="1" thickBot="1" x14ac:dyDescent="0.3">
      <c r="A62" s="49" t="s">
        <v>94</v>
      </c>
      <c r="B62" s="50"/>
      <c r="C62" s="50"/>
      <c r="D62" s="50"/>
      <c r="E62" s="50"/>
      <c r="F62" s="50"/>
      <c r="G62" s="50"/>
      <c r="H62" s="50"/>
      <c r="I62" s="50"/>
      <c r="J62" s="51">
        <f>J57</f>
        <v>1200000</v>
      </c>
      <c r="K62" s="51">
        <f t="shared" ref="K62:O62" si="15">K57</f>
        <v>1200000</v>
      </c>
      <c r="L62" s="51">
        <f t="shared" si="15"/>
        <v>0</v>
      </c>
      <c r="M62" s="51">
        <f t="shared" si="15"/>
        <v>0</v>
      </c>
      <c r="N62" s="51">
        <f t="shared" si="15"/>
        <v>1200000</v>
      </c>
      <c r="O62" s="51">
        <f t="shared" si="15"/>
        <v>0</v>
      </c>
      <c r="P62" s="19"/>
      <c r="Q62" s="20"/>
    </row>
    <row r="63" spans="1:80" s="140" customFormat="1" ht="60" customHeight="1" thickBot="1" x14ac:dyDescent="0.3">
      <c r="A63" s="112" t="s">
        <v>181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4"/>
    </row>
    <row r="64" spans="1:80" s="21" customFormat="1" ht="110.25" customHeight="1" thickBot="1" x14ac:dyDescent="0.3">
      <c r="A64" s="83">
        <v>1</v>
      </c>
      <c r="B64" s="78" t="s">
        <v>134</v>
      </c>
      <c r="C64" s="79">
        <v>4313012803</v>
      </c>
      <c r="D64" s="83" t="s">
        <v>95</v>
      </c>
      <c r="E64" s="83" t="s">
        <v>111</v>
      </c>
      <c r="F64" s="83" t="s">
        <v>111</v>
      </c>
      <c r="G64" s="83" t="s">
        <v>111</v>
      </c>
      <c r="H64" s="84"/>
      <c r="I64" s="83" t="s">
        <v>96</v>
      </c>
      <c r="J64" s="85">
        <v>250000</v>
      </c>
      <c r="K64" s="85">
        <f>L64+M64+N64+O64</f>
        <v>250000</v>
      </c>
      <c r="L64" s="85">
        <v>0</v>
      </c>
      <c r="M64" s="85">
        <v>0</v>
      </c>
      <c r="N64" s="85">
        <v>250000</v>
      </c>
      <c r="O64" s="85">
        <v>0</v>
      </c>
      <c r="P64" s="85" t="s">
        <v>22</v>
      </c>
      <c r="Q64" s="93" t="s">
        <v>56</v>
      </c>
    </row>
    <row r="65" spans="1:17" s="24" customFormat="1" ht="32.25" customHeight="1" thickBot="1" x14ac:dyDescent="0.35">
      <c r="A65" s="105" t="s">
        <v>97</v>
      </c>
      <c r="B65" s="106"/>
      <c r="C65" s="29"/>
      <c r="D65" s="29"/>
      <c r="E65" s="23"/>
      <c r="F65" s="23"/>
      <c r="G65" s="23"/>
      <c r="H65" s="23"/>
      <c r="I65" s="23"/>
      <c r="J65" s="25">
        <f>J64</f>
        <v>250000</v>
      </c>
      <c r="K65" s="25">
        <f t="shared" ref="K65:O65" si="16">K64</f>
        <v>250000</v>
      </c>
      <c r="L65" s="25">
        <f t="shared" si="16"/>
        <v>0</v>
      </c>
      <c r="M65" s="25">
        <f t="shared" si="16"/>
        <v>0</v>
      </c>
      <c r="N65" s="25">
        <f t="shared" si="16"/>
        <v>250000</v>
      </c>
      <c r="O65" s="25">
        <f t="shared" si="16"/>
        <v>0</v>
      </c>
      <c r="P65" s="25"/>
      <c r="Q65" s="26"/>
    </row>
    <row r="66" spans="1:17" s="21" customFormat="1" ht="110.25" customHeight="1" thickBot="1" x14ac:dyDescent="0.3">
      <c r="A66" s="83">
        <v>1</v>
      </c>
      <c r="B66" s="78" t="s">
        <v>117</v>
      </c>
      <c r="C66" s="79">
        <v>4818001450</v>
      </c>
      <c r="D66" s="83" t="s">
        <v>135</v>
      </c>
      <c r="E66" s="83" t="s">
        <v>111</v>
      </c>
      <c r="F66" s="83" t="s">
        <v>111</v>
      </c>
      <c r="G66" s="83" t="s">
        <v>111</v>
      </c>
      <c r="H66" s="84"/>
      <c r="I66" s="83" t="s">
        <v>136</v>
      </c>
      <c r="J66" s="85">
        <v>1350000</v>
      </c>
      <c r="K66" s="85">
        <f>L66+M66+N66+O66</f>
        <v>1350000</v>
      </c>
      <c r="L66" s="85">
        <v>0</v>
      </c>
      <c r="M66" s="85">
        <v>0</v>
      </c>
      <c r="N66" s="85">
        <v>1350000</v>
      </c>
      <c r="O66" s="85">
        <v>0</v>
      </c>
      <c r="P66" s="85" t="s">
        <v>22</v>
      </c>
      <c r="Q66" s="93" t="s">
        <v>56</v>
      </c>
    </row>
    <row r="67" spans="1:17" s="24" customFormat="1" ht="32.25" customHeight="1" thickBot="1" x14ac:dyDescent="0.35">
      <c r="A67" s="105" t="s">
        <v>97</v>
      </c>
      <c r="B67" s="106"/>
      <c r="C67" s="29"/>
      <c r="D67" s="29"/>
      <c r="E67" s="23"/>
      <c r="F67" s="23"/>
      <c r="G67" s="23"/>
      <c r="H67" s="23"/>
      <c r="I67" s="23"/>
      <c r="J67" s="25">
        <f>J66</f>
        <v>1350000</v>
      </c>
      <c r="K67" s="25">
        <f t="shared" ref="K67:O67" si="17">K66</f>
        <v>1350000</v>
      </c>
      <c r="L67" s="25">
        <f t="shared" si="17"/>
        <v>0</v>
      </c>
      <c r="M67" s="25">
        <f t="shared" si="17"/>
        <v>0</v>
      </c>
      <c r="N67" s="25">
        <f t="shared" si="17"/>
        <v>1350000</v>
      </c>
      <c r="O67" s="25">
        <f t="shared" si="17"/>
        <v>0</v>
      </c>
      <c r="P67" s="25"/>
      <c r="Q67" s="26"/>
    </row>
    <row r="68" spans="1:17" s="21" customFormat="1" ht="110.25" customHeight="1" thickBot="1" x14ac:dyDescent="0.3">
      <c r="A68" s="86">
        <v>1</v>
      </c>
      <c r="B68" s="86" t="s">
        <v>137</v>
      </c>
      <c r="C68" s="86">
        <v>4818002284</v>
      </c>
      <c r="D68" s="86" t="s">
        <v>138</v>
      </c>
      <c r="E68" s="86" t="s">
        <v>111</v>
      </c>
      <c r="F68" s="86" t="s">
        <v>111</v>
      </c>
      <c r="G68" s="86" t="s">
        <v>54</v>
      </c>
      <c r="H68" s="87"/>
      <c r="I68" s="86" t="s">
        <v>139</v>
      </c>
      <c r="J68" s="88">
        <f>K68</f>
        <v>564108</v>
      </c>
      <c r="K68" s="88">
        <f>L68+M68+N68+O68</f>
        <v>564108</v>
      </c>
      <c r="L68" s="88">
        <v>0</v>
      </c>
      <c r="M68" s="88">
        <v>394875.6</v>
      </c>
      <c r="N68" s="88">
        <v>169232.40000000002</v>
      </c>
      <c r="O68" s="88">
        <v>0</v>
      </c>
      <c r="P68" s="58" t="s">
        <v>22</v>
      </c>
      <c r="Q68" s="89" t="s">
        <v>56</v>
      </c>
    </row>
    <row r="69" spans="1:17" s="24" customFormat="1" ht="32.25" customHeight="1" thickBot="1" x14ac:dyDescent="0.35">
      <c r="A69" s="105" t="s">
        <v>97</v>
      </c>
      <c r="B69" s="106"/>
      <c r="C69" s="29"/>
      <c r="D69" s="29"/>
      <c r="E69" s="23"/>
      <c r="F69" s="23"/>
      <c r="G69" s="23"/>
      <c r="H69" s="23"/>
      <c r="I69" s="23"/>
      <c r="J69" s="25">
        <f>J68</f>
        <v>564108</v>
      </c>
      <c r="K69" s="25">
        <f t="shared" ref="K69:O69" si="18">K68</f>
        <v>564108</v>
      </c>
      <c r="L69" s="25">
        <f t="shared" si="18"/>
        <v>0</v>
      </c>
      <c r="M69" s="25">
        <f t="shared" si="18"/>
        <v>394875.6</v>
      </c>
      <c r="N69" s="25">
        <f t="shared" si="18"/>
        <v>169232.40000000002</v>
      </c>
      <c r="O69" s="25">
        <f t="shared" si="18"/>
        <v>0</v>
      </c>
      <c r="P69" s="25"/>
      <c r="Q69" s="26"/>
    </row>
    <row r="70" spans="1:17" s="21" customFormat="1" ht="47.25" customHeight="1" x14ac:dyDescent="0.25">
      <c r="A70" s="107" t="s">
        <v>154</v>
      </c>
      <c r="B70" s="108"/>
      <c r="C70" s="108"/>
      <c r="D70" s="108"/>
      <c r="E70" s="36"/>
      <c r="F70" s="36"/>
      <c r="G70" s="36"/>
      <c r="H70" s="37"/>
      <c r="I70" s="37"/>
      <c r="J70" s="38">
        <f>J65+J67+J69</f>
        <v>2164108</v>
      </c>
      <c r="K70" s="38">
        <f>K71+K72+K73</f>
        <v>2164108</v>
      </c>
      <c r="L70" s="38">
        <f t="shared" ref="K70:O70" si="19">L65+L67+L69</f>
        <v>0</v>
      </c>
      <c r="M70" s="38">
        <f t="shared" si="19"/>
        <v>394875.6</v>
      </c>
      <c r="N70" s="38">
        <f t="shared" si="19"/>
        <v>1769232.4</v>
      </c>
      <c r="O70" s="38">
        <f t="shared" si="19"/>
        <v>0</v>
      </c>
      <c r="P70" s="39"/>
      <c r="Q70" s="40"/>
    </row>
    <row r="71" spans="1:17" s="21" customFormat="1" ht="47.25" customHeight="1" x14ac:dyDescent="0.25">
      <c r="A71" s="7" t="s">
        <v>89</v>
      </c>
      <c r="B71" s="8"/>
      <c r="C71" s="11"/>
      <c r="D71" s="8"/>
      <c r="E71" s="8"/>
      <c r="F71" s="8"/>
      <c r="G71" s="8"/>
      <c r="H71" s="8"/>
      <c r="I71" s="8"/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5"/>
      <c r="Q71" s="17"/>
    </row>
    <row r="72" spans="1:17" s="21" customFormat="1" ht="47.25" customHeight="1" x14ac:dyDescent="0.25">
      <c r="A72" s="9" t="s">
        <v>116</v>
      </c>
      <c r="B72" s="10"/>
      <c r="C72" s="13"/>
      <c r="D72" s="10"/>
      <c r="E72" s="10"/>
      <c r="F72" s="10"/>
      <c r="G72" s="10"/>
      <c r="H72" s="10"/>
      <c r="I72" s="10"/>
      <c r="J72" s="14">
        <f>J68</f>
        <v>564108</v>
      </c>
      <c r="K72" s="14">
        <f t="shared" ref="K72:O72" si="20">K68</f>
        <v>564108</v>
      </c>
      <c r="L72" s="14">
        <f t="shared" si="20"/>
        <v>0</v>
      </c>
      <c r="M72" s="14">
        <f t="shared" si="20"/>
        <v>394875.6</v>
      </c>
      <c r="N72" s="14">
        <f t="shared" si="20"/>
        <v>169232.40000000002</v>
      </c>
      <c r="O72" s="14">
        <f t="shared" si="20"/>
        <v>0</v>
      </c>
      <c r="P72" s="16"/>
      <c r="Q72" s="18"/>
    </row>
    <row r="73" spans="1:17" s="21" customFormat="1" ht="47.25" customHeight="1" thickBot="1" x14ac:dyDescent="0.3">
      <c r="A73" s="49" t="s">
        <v>114</v>
      </c>
      <c r="B73" s="50"/>
      <c r="C73" s="50"/>
      <c r="D73" s="50"/>
      <c r="E73" s="50"/>
      <c r="F73" s="50"/>
      <c r="G73" s="50"/>
      <c r="H73" s="50"/>
      <c r="I73" s="50"/>
      <c r="J73" s="51">
        <f>J66+J64</f>
        <v>1600000</v>
      </c>
      <c r="K73" s="51">
        <f>K66+K64</f>
        <v>1600000</v>
      </c>
      <c r="L73" s="51">
        <f t="shared" ref="K73:O73" si="21">L66+L64</f>
        <v>0</v>
      </c>
      <c r="M73" s="51">
        <f t="shared" si="21"/>
        <v>0</v>
      </c>
      <c r="N73" s="51">
        <f t="shared" si="21"/>
        <v>1600000</v>
      </c>
      <c r="O73" s="51">
        <f t="shared" si="21"/>
        <v>0</v>
      </c>
      <c r="P73" s="19"/>
      <c r="Q73" s="20"/>
    </row>
    <row r="74" spans="1:17" s="140" customFormat="1" ht="60" customHeight="1" thickBot="1" x14ac:dyDescent="0.3">
      <c r="A74" s="112" t="s">
        <v>180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4"/>
    </row>
    <row r="75" spans="1:17" s="21" customFormat="1" ht="110.25" customHeight="1" thickBot="1" x14ac:dyDescent="0.3">
      <c r="A75" s="83">
        <v>1</v>
      </c>
      <c r="B75" s="78" t="s">
        <v>134</v>
      </c>
      <c r="C75" s="79">
        <v>4313012803</v>
      </c>
      <c r="D75" s="83" t="s">
        <v>87</v>
      </c>
      <c r="E75" s="83" t="s">
        <v>111</v>
      </c>
      <c r="F75" s="83" t="s">
        <v>111</v>
      </c>
      <c r="G75" s="83"/>
      <c r="H75" s="84"/>
      <c r="I75" s="83" t="s">
        <v>98</v>
      </c>
      <c r="J75" s="85">
        <f>K75</f>
        <v>1218682.28</v>
      </c>
      <c r="K75" s="85">
        <f>L75+M75+N75+O75</f>
        <v>1218682.28</v>
      </c>
      <c r="L75" s="85">
        <v>0</v>
      </c>
      <c r="M75" s="85">
        <v>0</v>
      </c>
      <c r="N75" s="85">
        <v>1218682.28</v>
      </c>
      <c r="O75" s="85">
        <v>0</v>
      </c>
      <c r="P75" s="85" t="s">
        <v>23</v>
      </c>
      <c r="Q75" s="93" t="s">
        <v>56</v>
      </c>
    </row>
    <row r="76" spans="1:17" s="24" customFormat="1" ht="32.25" customHeight="1" thickBot="1" x14ac:dyDescent="0.35">
      <c r="A76" s="105" t="s">
        <v>97</v>
      </c>
      <c r="B76" s="106"/>
      <c r="C76" s="29"/>
      <c r="D76" s="29"/>
      <c r="E76" s="23"/>
      <c r="F76" s="23"/>
      <c r="G76" s="23"/>
      <c r="H76" s="23"/>
      <c r="I76" s="23"/>
      <c r="J76" s="25">
        <f>SUM(J75)</f>
        <v>1218682.28</v>
      </c>
      <c r="K76" s="25">
        <f t="shared" ref="K76:O76" si="22">SUM(K75)</f>
        <v>1218682.28</v>
      </c>
      <c r="L76" s="25">
        <f t="shared" si="22"/>
        <v>0</v>
      </c>
      <c r="M76" s="25">
        <f t="shared" si="22"/>
        <v>0</v>
      </c>
      <c r="N76" s="25">
        <f t="shared" si="22"/>
        <v>1218682.28</v>
      </c>
      <c r="O76" s="25">
        <f t="shared" si="22"/>
        <v>0</v>
      </c>
      <c r="P76" s="25"/>
      <c r="Q76" s="26"/>
    </row>
    <row r="77" spans="1:17" s="21" customFormat="1" ht="114.75" customHeight="1" x14ac:dyDescent="0.25">
      <c r="A77" s="80">
        <v>1</v>
      </c>
      <c r="B77" s="109" t="s">
        <v>131</v>
      </c>
      <c r="C77" s="109">
        <v>4818010084</v>
      </c>
      <c r="D77" s="56" t="s">
        <v>28</v>
      </c>
      <c r="E77" s="56" t="s">
        <v>111</v>
      </c>
      <c r="F77" s="56" t="s">
        <v>111</v>
      </c>
      <c r="G77" s="56" t="s">
        <v>54</v>
      </c>
      <c r="H77" s="57"/>
      <c r="I77" s="56" t="s">
        <v>55</v>
      </c>
      <c r="J77" s="58">
        <v>142000</v>
      </c>
      <c r="K77" s="58">
        <f>SUM(L77:O77)</f>
        <v>142000</v>
      </c>
      <c r="L77" s="58">
        <v>0</v>
      </c>
      <c r="M77" s="58">
        <v>99400</v>
      </c>
      <c r="N77" s="58">
        <v>42600</v>
      </c>
      <c r="O77" s="58">
        <v>0</v>
      </c>
      <c r="P77" s="58" t="s">
        <v>23</v>
      </c>
      <c r="Q77" s="59" t="s">
        <v>56</v>
      </c>
    </row>
    <row r="78" spans="1:17" s="21" customFormat="1" ht="95.25" customHeight="1" x14ac:dyDescent="0.25">
      <c r="A78" s="81">
        <v>2</v>
      </c>
      <c r="B78" s="110"/>
      <c r="C78" s="110"/>
      <c r="D78" s="33" t="s">
        <v>29</v>
      </c>
      <c r="E78" s="33" t="s">
        <v>111</v>
      </c>
      <c r="F78" s="33" t="s">
        <v>111</v>
      </c>
      <c r="G78" s="33" t="s">
        <v>54</v>
      </c>
      <c r="H78" s="34"/>
      <c r="I78" s="35" t="s">
        <v>57</v>
      </c>
      <c r="J78" s="35">
        <v>875600</v>
      </c>
      <c r="K78" s="35">
        <f>SUM(L78:O78)</f>
        <v>875600</v>
      </c>
      <c r="L78" s="35">
        <v>0</v>
      </c>
      <c r="M78" s="35">
        <v>612920</v>
      </c>
      <c r="N78" s="35">
        <v>262680</v>
      </c>
      <c r="O78" s="35">
        <v>0</v>
      </c>
      <c r="P78" s="35" t="s">
        <v>23</v>
      </c>
      <c r="Q78" s="60" t="s">
        <v>56</v>
      </c>
    </row>
    <row r="79" spans="1:17" s="21" customFormat="1" ht="89.25" customHeight="1" x14ac:dyDescent="0.25">
      <c r="A79" s="81">
        <v>3</v>
      </c>
      <c r="B79" s="110"/>
      <c r="C79" s="110"/>
      <c r="D79" s="33" t="s">
        <v>30</v>
      </c>
      <c r="E79" s="33" t="s">
        <v>111</v>
      </c>
      <c r="F79" s="33" t="s">
        <v>111</v>
      </c>
      <c r="G79" s="33" t="s">
        <v>54</v>
      </c>
      <c r="H79" s="34"/>
      <c r="I79" s="35" t="s">
        <v>58</v>
      </c>
      <c r="J79" s="35">
        <v>865000</v>
      </c>
      <c r="K79" s="35">
        <f t="shared" ref="K79:K91" si="23">SUM(L79:O79)</f>
        <v>865000</v>
      </c>
      <c r="L79" s="35">
        <v>0</v>
      </c>
      <c r="M79" s="35">
        <v>605500</v>
      </c>
      <c r="N79" s="35">
        <v>259500</v>
      </c>
      <c r="O79" s="35">
        <v>0</v>
      </c>
      <c r="P79" s="35" t="s">
        <v>23</v>
      </c>
      <c r="Q79" s="60" t="s">
        <v>56</v>
      </c>
    </row>
    <row r="80" spans="1:17" s="21" customFormat="1" ht="78.75" customHeight="1" x14ac:dyDescent="0.25">
      <c r="A80" s="81">
        <v>4</v>
      </c>
      <c r="B80" s="110"/>
      <c r="C80" s="110"/>
      <c r="D80" s="33" t="s">
        <v>31</v>
      </c>
      <c r="E80" s="33" t="s">
        <v>111</v>
      </c>
      <c r="F80" s="33" t="s">
        <v>111</v>
      </c>
      <c r="G80" s="33" t="s">
        <v>54</v>
      </c>
      <c r="H80" s="34"/>
      <c r="I80" s="35" t="s">
        <v>59</v>
      </c>
      <c r="J80" s="35">
        <v>140000</v>
      </c>
      <c r="K80" s="35">
        <f t="shared" si="23"/>
        <v>140000</v>
      </c>
      <c r="L80" s="35">
        <v>0</v>
      </c>
      <c r="M80" s="35">
        <v>98000</v>
      </c>
      <c r="N80" s="35">
        <v>42000</v>
      </c>
      <c r="O80" s="35">
        <v>0</v>
      </c>
      <c r="P80" s="35" t="s">
        <v>23</v>
      </c>
      <c r="Q80" s="60" t="s">
        <v>56</v>
      </c>
    </row>
    <row r="81" spans="1:80" s="21" customFormat="1" ht="104.25" customHeight="1" x14ac:dyDescent="0.25">
      <c r="A81" s="81">
        <v>5</v>
      </c>
      <c r="B81" s="110"/>
      <c r="C81" s="110"/>
      <c r="D81" s="33" t="s">
        <v>32</v>
      </c>
      <c r="E81" s="33" t="s">
        <v>111</v>
      </c>
      <c r="F81" s="33" t="s">
        <v>111</v>
      </c>
      <c r="G81" s="33" t="s">
        <v>54</v>
      </c>
      <c r="H81" s="34"/>
      <c r="I81" s="35" t="s">
        <v>60</v>
      </c>
      <c r="J81" s="35">
        <v>39000</v>
      </c>
      <c r="K81" s="35">
        <f t="shared" si="23"/>
        <v>39000</v>
      </c>
      <c r="L81" s="35">
        <v>0</v>
      </c>
      <c r="M81" s="35">
        <v>27300</v>
      </c>
      <c r="N81" s="35">
        <v>11700</v>
      </c>
      <c r="O81" s="35">
        <v>0</v>
      </c>
      <c r="P81" s="35" t="s">
        <v>23</v>
      </c>
      <c r="Q81" s="60" t="s">
        <v>56</v>
      </c>
    </row>
    <row r="82" spans="1:80" s="21" customFormat="1" ht="96.75" customHeight="1" x14ac:dyDescent="0.25">
      <c r="A82" s="81">
        <v>6</v>
      </c>
      <c r="B82" s="110"/>
      <c r="C82" s="110"/>
      <c r="D82" s="33" t="s">
        <v>33</v>
      </c>
      <c r="E82" s="33" t="s">
        <v>111</v>
      </c>
      <c r="F82" s="33" t="s">
        <v>111</v>
      </c>
      <c r="G82" s="33" t="s">
        <v>54</v>
      </c>
      <c r="H82" s="34"/>
      <c r="I82" s="35" t="s">
        <v>61</v>
      </c>
      <c r="J82" s="35">
        <v>153200</v>
      </c>
      <c r="K82" s="35">
        <f t="shared" si="23"/>
        <v>153200</v>
      </c>
      <c r="L82" s="35">
        <v>0</v>
      </c>
      <c r="M82" s="35">
        <v>107240</v>
      </c>
      <c r="N82" s="35">
        <v>45960</v>
      </c>
      <c r="O82" s="35">
        <v>0</v>
      </c>
      <c r="P82" s="35" t="s">
        <v>23</v>
      </c>
      <c r="Q82" s="60" t="s">
        <v>56</v>
      </c>
    </row>
    <row r="83" spans="1:80" s="21" customFormat="1" ht="81.75" customHeight="1" x14ac:dyDescent="0.25">
      <c r="A83" s="81">
        <v>7</v>
      </c>
      <c r="B83" s="110"/>
      <c r="C83" s="110"/>
      <c r="D83" s="33" t="s">
        <v>34</v>
      </c>
      <c r="E83" s="33" t="s">
        <v>111</v>
      </c>
      <c r="F83" s="33" t="s">
        <v>111</v>
      </c>
      <c r="G83" s="33" t="s">
        <v>54</v>
      </c>
      <c r="H83" s="34"/>
      <c r="I83" s="35" t="s">
        <v>62</v>
      </c>
      <c r="J83" s="35">
        <v>204600</v>
      </c>
      <c r="K83" s="35">
        <f t="shared" si="23"/>
        <v>204600</v>
      </c>
      <c r="L83" s="35">
        <v>0</v>
      </c>
      <c r="M83" s="35">
        <v>143220</v>
      </c>
      <c r="N83" s="35">
        <v>61380</v>
      </c>
      <c r="O83" s="35">
        <v>0</v>
      </c>
      <c r="P83" s="35" t="s">
        <v>23</v>
      </c>
      <c r="Q83" s="60" t="s">
        <v>56</v>
      </c>
    </row>
    <row r="84" spans="1:80" s="21" customFormat="1" ht="90.75" customHeight="1" x14ac:dyDescent="0.25">
      <c r="A84" s="81">
        <v>8</v>
      </c>
      <c r="B84" s="110"/>
      <c r="C84" s="110"/>
      <c r="D84" s="33" t="s">
        <v>35</v>
      </c>
      <c r="E84" s="33" t="s">
        <v>111</v>
      </c>
      <c r="F84" s="33" t="s">
        <v>111</v>
      </c>
      <c r="G84" s="33" t="s">
        <v>54</v>
      </c>
      <c r="H84" s="34"/>
      <c r="I84" s="35" t="s">
        <v>63</v>
      </c>
      <c r="J84" s="35">
        <v>86500</v>
      </c>
      <c r="K84" s="35">
        <f t="shared" si="23"/>
        <v>86500</v>
      </c>
      <c r="L84" s="35">
        <v>0</v>
      </c>
      <c r="M84" s="35">
        <v>60550</v>
      </c>
      <c r="N84" s="35">
        <v>25950</v>
      </c>
      <c r="O84" s="35">
        <v>0</v>
      </c>
      <c r="P84" s="35" t="s">
        <v>23</v>
      </c>
      <c r="Q84" s="60" t="s">
        <v>56</v>
      </c>
    </row>
    <row r="85" spans="1:80" s="21" customFormat="1" ht="74.25" customHeight="1" x14ac:dyDescent="0.25">
      <c r="A85" s="81">
        <v>9</v>
      </c>
      <c r="B85" s="110"/>
      <c r="C85" s="110"/>
      <c r="D85" s="33" t="s">
        <v>37</v>
      </c>
      <c r="E85" s="33" t="s">
        <v>111</v>
      </c>
      <c r="F85" s="33" t="s">
        <v>111</v>
      </c>
      <c r="G85" s="33" t="s">
        <v>54</v>
      </c>
      <c r="H85" s="34"/>
      <c r="I85" s="35" t="s">
        <v>64</v>
      </c>
      <c r="J85" s="35">
        <v>69500</v>
      </c>
      <c r="K85" s="35">
        <f t="shared" si="23"/>
        <v>69500</v>
      </c>
      <c r="L85" s="35">
        <v>0</v>
      </c>
      <c r="M85" s="35">
        <v>48650</v>
      </c>
      <c r="N85" s="35">
        <v>20850</v>
      </c>
      <c r="O85" s="35">
        <v>0</v>
      </c>
      <c r="P85" s="35" t="s">
        <v>23</v>
      </c>
      <c r="Q85" s="60" t="s">
        <v>56</v>
      </c>
    </row>
    <row r="86" spans="1:80" s="21" customFormat="1" ht="83.25" customHeight="1" x14ac:dyDescent="0.25">
      <c r="A86" s="81">
        <v>10</v>
      </c>
      <c r="B86" s="110"/>
      <c r="C86" s="110"/>
      <c r="D86" s="33" t="s">
        <v>39</v>
      </c>
      <c r="E86" s="33" t="s">
        <v>111</v>
      </c>
      <c r="F86" s="33" t="s">
        <v>111</v>
      </c>
      <c r="G86" s="33" t="s">
        <v>54</v>
      </c>
      <c r="H86" s="34"/>
      <c r="I86" s="35" t="s">
        <v>84</v>
      </c>
      <c r="J86" s="35">
        <v>277800</v>
      </c>
      <c r="K86" s="35">
        <f t="shared" si="23"/>
        <v>277800</v>
      </c>
      <c r="L86" s="35">
        <v>0</v>
      </c>
      <c r="M86" s="35">
        <v>194460</v>
      </c>
      <c r="N86" s="35">
        <v>83340</v>
      </c>
      <c r="O86" s="35">
        <v>0</v>
      </c>
      <c r="P86" s="35" t="s">
        <v>23</v>
      </c>
      <c r="Q86" s="60" t="s">
        <v>56</v>
      </c>
    </row>
    <row r="87" spans="1:80" s="21" customFormat="1" ht="69.75" customHeight="1" x14ac:dyDescent="0.25">
      <c r="A87" s="81">
        <v>11</v>
      </c>
      <c r="B87" s="110"/>
      <c r="C87" s="110"/>
      <c r="D87" s="33" t="s">
        <v>40</v>
      </c>
      <c r="E87" s="33" t="s">
        <v>111</v>
      </c>
      <c r="F87" s="33" t="s">
        <v>111</v>
      </c>
      <c r="G87" s="33" t="s">
        <v>54</v>
      </c>
      <c r="H87" s="34"/>
      <c r="I87" s="35" t="s">
        <v>68</v>
      </c>
      <c r="J87" s="35">
        <v>146900</v>
      </c>
      <c r="K87" s="35">
        <f t="shared" si="23"/>
        <v>146900</v>
      </c>
      <c r="L87" s="35">
        <v>0</v>
      </c>
      <c r="M87" s="35">
        <v>102830</v>
      </c>
      <c r="N87" s="35">
        <v>44070</v>
      </c>
      <c r="O87" s="35">
        <v>0</v>
      </c>
      <c r="P87" s="35" t="s">
        <v>23</v>
      </c>
      <c r="Q87" s="60" t="s">
        <v>56</v>
      </c>
    </row>
    <row r="88" spans="1:80" s="21" customFormat="1" ht="83.25" customHeight="1" x14ac:dyDescent="0.25">
      <c r="A88" s="81">
        <v>12</v>
      </c>
      <c r="B88" s="110"/>
      <c r="C88" s="110"/>
      <c r="D88" s="33" t="s">
        <v>41</v>
      </c>
      <c r="E88" s="33" t="s">
        <v>111</v>
      </c>
      <c r="F88" s="33" t="s">
        <v>111</v>
      </c>
      <c r="G88" s="33" t="s">
        <v>54</v>
      </c>
      <c r="H88" s="34"/>
      <c r="I88" s="35" t="s">
        <v>85</v>
      </c>
      <c r="J88" s="35">
        <v>75400</v>
      </c>
      <c r="K88" s="35">
        <f t="shared" si="23"/>
        <v>75400</v>
      </c>
      <c r="L88" s="35">
        <v>0</v>
      </c>
      <c r="M88" s="35">
        <v>52780</v>
      </c>
      <c r="N88" s="35">
        <v>22620</v>
      </c>
      <c r="O88" s="35">
        <v>0</v>
      </c>
      <c r="P88" s="35" t="s">
        <v>23</v>
      </c>
      <c r="Q88" s="60" t="s">
        <v>56</v>
      </c>
    </row>
    <row r="89" spans="1:80" s="21" customFormat="1" ht="95.25" customHeight="1" x14ac:dyDescent="0.25">
      <c r="A89" s="81">
        <v>13</v>
      </c>
      <c r="B89" s="110"/>
      <c r="C89" s="110"/>
      <c r="D89" s="33" t="s">
        <v>42</v>
      </c>
      <c r="E89" s="33" t="s">
        <v>111</v>
      </c>
      <c r="F89" s="33" t="s">
        <v>111</v>
      </c>
      <c r="G89" s="33" t="s">
        <v>54</v>
      </c>
      <c r="H89" s="34"/>
      <c r="I89" s="35" t="s">
        <v>70</v>
      </c>
      <c r="J89" s="35">
        <v>210500</v>
      </c>
      <c r="K89" s="35">
        <f t="shared" si="23"/>
        <v>210500</v>
      </c>
      <c r="L89" s="35">
        <v>0</v>
      </c>
      <c r="M89" s="35">
        <v>147350</v>
      </c>
      <c r="N89" s="35">
        <v>63150</v>
      </c>
      <c r="O89" s="35">
        <v>0</v>
      </c>
      <c r="P89" s="35" t="s">
        <v>23</v>
      </c>
      <c r="Q89" s="60" t="s">
        <v>56</v>
      </c>
    </row>
    <row r="90" spans="1:80" s="21" customFormat="1" ht="71.25" customHeight="1" x14ac:dyDescent="0.25">
      <c r="A90" s="81">
        <v>14</v>
      </c>
      <c r="B90" s="110"/>
      <c r="C90" s="110"/>
      <c r="D90" s="33" t="s">
        <v>43</v>
      </c>
      <c r="E90" s="33" t="s">
        <v>111</v>
      </c>
      <c r="F90" s="33" t="s">
        <v>111</v>
      </c>
      <c r="G90" s="33" t="s">
        <v>54</v>
      </c>
      <c r="H90" s="34"/>
      <c r="I90" s="35" t="s">
        <v>71</v>
      </c>
      <c r="J90" s="35">
        <v>63500</v>
      </c>
      <c r="K90" s="35">
        <f t="shared" si="23"/>
        <v>63500</v>
      </c>
      <c r="L90" s="35">
        <v>0</v>
      </c>
      <c r="M90" s="35">
        <v>44450</v>
      </c>
      <c r="N90" s="35">
        <v>19050</v>
      </c>
      <c r="O90" s="35">
        <v>0</v>
      </c>
      <c r="P90" s="35" t="s">
        <v>23</v>
      </c>
      <c r="Q90" s="60" t="s">
        <v>56</v>
      </c>
    </row>
    <row r="91" spans="1:80" s="21" customFormat="1" ht="105" customHeight="1" thickBot="1" x14ac:dyDescent="0.3">
      <c r="A91" s="82">
        <v>15</v>
      </c>
      <c r="B91" s="111"/>
      <c r="C91" s="111"/>
      <c r="D91" s="61" t="s">
        <v>83</v>
      </c>
      <c r="E91" s="61" t="s">
        <v>111</v>
      </c>
      <c r="F91" s="61" t="s">
        <v>111</v>
      </c>
      <c r="G91" s="61" t="s">
        <v>54</v>
      </c>
      <c r="H91" s="62"/>
      <c r="I91" s="63" t="s">
        <v>73</v>
      </c>
      <c r="J91" s="63">
        <v>105400</v>
      </c>
      <c r="K91" s="35">
        <f>SUM(L91:O91)</f>
        <v>105400</v>
      </c>
      <c r="L91" s="63">
        <v>0</v>
      </c>
      <c r="M91" s="63">
        <v>73780</v>
      </c>
      <c r="N91" s="63">
        <v>31620</v>
      </c>
      <c r="O91" s="63">
        <v>0</v>
      </c>
      <c r="P91" s="63" t="s">
        <v>23</v>
      </c>
      <c r="Q91" s="64" t="s">
        <v>56</v>
      </c>
    </row>
    <row r="92" spans="1:80" s="24" customFormat="1" ht="32.25" customHeight="1" thickBot="1" x14ac:dyDescent="0.35">
      <c r="A92" s="105" t="s">
        <v>86</v>
      </c>
      <c r="B92" s="106"/>
      <c r="C92" s="29"/>
      <c r="D92" s="29"/>
      <c r="E92" s="23"/>
      <c r="F92" s="23"/>
      <c r="G92" s="23"/>
      <c r="H92" s="23"/>
      <c r="I92" s="23"/>
      <c r="J92" s="25">
        <f>SUM(J77:J91)</f>
        <v>3454900</v>
      </c>
      <c r="K92" s="25">
        <f>SUM(K77:K91)</f>
        <v>3454900</v>
      </c>
      <c r="L92" s="25">
        <f t="shared" ref="K92:O92" si="24">SUM(L77:L91)</f>
        <v>0</v>
      </c>
      <c r="M92" s="25">
        <f t="shared" si="24"/>
        <v>2418430</v>
      </c>
      <c r="N92" s="25">
        <f t="shared" si="24"/>
        <v>1036470</v>
      </c>
      <c r="O92" s="25">
        <f t="shared" si="24"/>
        <v>0</v>
      </c>
      <c r="P92" s="25"/>
      <c r="Q92" s="26"/>
    </row>
    <row r="93" spans="1:80" s="95" customFormat="1" ht="102.75" customHeight="1" x14ac:dyDescent="0.2">
      <c r="A93" s="56">
        <v>1</v>
      </c>
      <c r="B93" s="109" t="s">
        <v>140</v>
      </c>
      <c r="C93" s="109">
        <v>4813009688</v>
      </c>
      <c r="D93" s="56" t="s">
        <v>141</v>
      </c>
      <c r="E93" s="56" t="s">
        <v>111</v>
      </c>
      <c r="F93" s="56" t="s">
        <v>111</v>
      </c>
      <c r="G93" s="56" t="s">
        <v>172</v>
      </c>
      <c r="H93" s="57"/>
      <c r="I93" s="56" t="s">
        <v>142</v>
      </c>
      <c r="J93" s="58">
        <f>K93</f>
        <v>439521.48</v>
      </c>
      <c r="K93" s="58">
        <f>SUM(L93:O93)</f>
        <v>439521.48</v>
      </c>
      <c r="L93" s="103">
        <v>286128.49</v>
      </c>
      <c r="M93" s="103">
        <v>122626.49</v>
      </c>
      <c r="N93" s="103">
        <v>30766.5</v>
      </c>
      <c r="O93" s="58">
        <v>0</v>
      </c>
      <c r="P93" s="58" t="s">
        <v>23</v>
      </c>
      <c r="Q93" s="59" t="s">
        <v>56</v>
      </c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</row>
    <row r="94" spans="1:80" s="95" customFormat="1" ht="102.75" customHeight="1" thickBot="1" x14ac:dyDescent="0.25">
      <c r="A94" s="61">
        <v>2</v>
      </c>
      <c r="B94" s="111"/>
      <c r="C94" s="111"/>
      <c r="D94" s="61" t="s">
        <v>159</v>
      </c>
      <c r="E94" s="61" t="s">
        <v>111</v>
      </c>
      <c r="F94" s="61" t="s">
        <v>111</v>
      </c>
      <c r="G94" s="141" t="s">
        <v>172</v>
      </c>
      <c r="H94" s="62"/>
      <c r="I94" s="61" t="s">
        <v>164</v>
      </c>
      <c r="J94" s="63">
        <f>K94</f>
        <v>16161616.16</v>
      </c>
      <c r="K94" s="63">
        <f>SUM(L94:O94)</f>
        <v>16161616.16</v>
      </c>
      <c r="L94" s="104">
        <v>14560000</v>
      </c>
      <c r="M94" s="104">
        <v>1440000</v>
      </c>
      <c r="N94" s="104">
        <v>161616.16</v>
      </c>
      <c r="O94" s="63">
        <v>0</v>
      </c>
      <c r="P94" s="63" t="s">
        <v>23</v>
      </c>
      <c r="Q94" s="64" t="s">
        <v>56</v>
      </c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</row>
    <row r="95" spans="1:80" s="24" customFormat="1" ht="32.25" customHeight="1" thickBot="1" x14ac:dyDescent="0.35">
      <c r="A95" s="105" t="s">
        <v>91</v>
      </c>
      <c r="B95" s="106"/>
      <c r="C95" s="29"/>
      <c r="D95" s="29"/>
      <c r="E95" s="23"/>
      <c r="F95" s="23"/>
      <c r="G95" s="23"/>
      <c r="H95" s="23"/>
      <c r="I95" s="23"/>
      <c r="J95" s="25">
        <f>J93+J94</f>
        <v>16601137.640000001</v>
      </c>
      <c r="K95" s="25">
        <f t="shared" ref="K95:O95" si="25">K93+K94</f>
        <v>16601137.640000001</v>
      </c>
      <c r="L95" s="25">
        <f t="shared" si="25"/>
        <v>14846128.49</v>
      </c>
      <c r="M95" s="25">
        <f t="shared" si="25"/>
        <v>1562626.49</v>
      </c>
      <c r="N95" s="25">
        <f t="shared" si="25"/>
        <v>192382.66</v>
      </c>
      <c r="O95" s="25">
        <f t="shared" si="25"/>
        <v>0</v>
      </c>
      <c r="P95" s="25"/>
      <c r="Q95" s="26"/>
    </row>
    <row r="96" spans="1:80" s="21" customFormat="1" ht="47.25" customHeight="1" x14ac:dyDescent="0.25">
      <c r="A96" s="107" t="s">
        <v>160</v>
      </c>
      <c r="B96" s="108"/>
      <c r="C96" s="108"/>
      <c r="D96" s="108"/>
      <c r="E96" s="36"/>
      <c r="F96" s="36"/>
      <c r="G96" s="36"/>
      <c r="H96" s="37"/>
      <c r="I96" s="37"/>
      <c r="J96" s="38">
        <f>J76+J92+J95</f>
        <v>21274719.920000002</v>
      </c>
      <c r="K96" s="38">
        <f>K97+K98+K99</f>
        <v>21274719.920000002</v>
      </c>
      <c r="L96" s="38">
        <f t="shared" ref="K96:O96" si="26">L76+L92+L95</f>
        <v>14846128.49</v>
      </c>
      <c r="M96" s="38">
        <f t="shared" si="26"/>
        <v>3981056.49</v>
      </c>
      <c r="N96" s="38">
        <f t="shared" si="26"/>
        <v>2447534.9400000004</v>
      </c>
      <c r="O96" s="38">
        <f t="shared" si="26"/>
        <v>0</v>
      </c>
      <c r="P96" s="39"/>
      <c r="Q96" s="40"/>
    </row>
    <row r="97" spans="1:17" s="21" customFormat="1" ht="47.25" customHeight="1" x14ac:dyDescent="0.25">
      <c r="A97" s="7" t="s">
        <v>89</v>
      </c>
      <c r="B97" s="8"/>
      <c r="C97" s="11"/>
      <c r="D97" s="8"/>
      <c r="E97" s="8"/>
      <c r="F97" s="8"/>
      <c r="G97" s="8"/>
      <c r="H97" s="8"/>
      <c r="I97" s="8"/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5"/>
      <c r="Q97" s="17"/>
    </row>
    <row r="98" spans="1:17" s="21" customFormat="1" ht="47.25" customHeight="1" x14ac:dyDescent="0.25">
      <c r="A98" s="9" t="s">
        <v>163</v>
      </c>
      <c r="B98" s="10"/>
      <c r="C98" s="13"/>
      <c r="D98" s="10"/>
      <c r="E98" s="10"/>
      <c r="F98" s="10"/>
      <c r="G98" s="10"/>
      <c r="H98" s="10"/>
      <c r="I98" s="10"/>
      <c r="J98" s="14">
        <f>J94+J93+J91+J90+J89+J88+J87+J86+J85+J84+J83+J82+J81+J80+J79+J78+J77</f>
        <v>20056037.640000001</v>
      </c>
      <c r="K98" s="14">
        <f t="shared" ref="K98:O98" si="27">K94+K93+K91+K90+K89+K88+K87+K86+K85+K84+K83+K82+K81+K80+K79+K78+K77</f>
        <v>20056037.640000001</v>
      </c>
      <c r="L98" s="14">
        <f t="shared" si="27"/>
        <v>14846128.49</v>
      </c>
      <c r="M98" s="14">
        <f t="shared" si="27"/>
        <v>3981056.49</v>
      </c>
      <c r="N98" s="14">
        <f t="shared" si="27"/>
        <v>1228852.6600000001</v>
      </c>
      <c r="O98" s="14">
        <f t="shared" si="27"/>
        <v>0</v>
      </c>
      <c r="P98" s="16"/>
      <c r="Q98" s="18"/>
    </row>
    <row r="99" spans="1:17" s="21" customFormat="1" ht="47.25" customHeight="1" thickBot="1" x14ac:dyDescent="0.3">
      <c r="A99" s="49" t="s">
        <v>94</v>
      </c>
      <c r="B99" s="50"/>
      <c r="C99" s="50"/>
      <c r="D99" s="50"/>
      <c r="E99" s="50"/>
      <c r="F99" s="50"/>
      <c r="G99" s="50"/>
      <c r="H99" s="50"/>
      <c r="I99" s="50"/>
      <c r="J99" s="51">
        <f>J75</f>
        <v>1218682.28</v>
      </c>
      <c r="K99" s="51">
        <f t="shared" ref="K99:O99" si="28">K75</f>
        <v>1218682.28</v>
      </c>
      <c r="L99" s="51">
        <f t="shared" si="28"/>
        <v>0</v>
      </c>
      <c r="M99" s="51">
        <f t="shared" si="28"/>
        <v>0</v>
      </c>
      <c r="N99" s="51">
        <f t="shared" si="28"/>
        <v>1218682.28</v>
      </c>
      <c r="O99" s="51">
        <f t="shared" si="28"/>
        <v>0</v>
      </c>
      <c r="P99" s="19"/>
      <c r="Q99" s="20"/>
    </row>
    <row r="100" spans="1:17" s="140" customFormat="1" ht="60" customHeight="1" thickBot="1" x14ac:dyDescent="0.3">
      <c r="A100" s="112" t="s">
        <v>179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4"/>
    </row>
    <row r="101" spans="1:17" s="21" customFormat="1" ht="134.25" customHeight="1" thickBot="1" x14ac:dyDescent="0.3">
      <c r="A101" s="97">
        <v>1</v>
      </c>
      <c r="B101" s="97" t="s">
        <v>143</v>
      </c>
      <c r="C101" s="97">
        <v>4818009434</v>
      </c>
      <c r="D101" s="97" t="s">
        <v>102</v>
      </c>
      <c r="E101" s="97" t="s">
        <v>111</v>
      </c>
      <c r="F101" s="97" t="s">
        <v>111</v>
      </c>
      <c r="G101" s="97"/>
      <c r="H101" s="98" t="s">
        <v>126</v>
      </c>
      <c r="I101" s="55" t="s">
        <v>98</v>
      </c>
      <c r="J101" s="99">
        <v>1000000</v>
      </c>
      <c r="K101" s="99">
        <f>L101+M101+N101+O101</f>
        <v>1000000</v>
      </c>
      <c r="L101" s="99">
        <v>0</v>
      </c>
      <c r="M101" s="99">
        <v>0</v>
      </c>
      <c r="N101" s="99">
        <v>1000000</v>
      </c>
      <c r="O101" s="99">
        <v>0</v>
      </c>
      <c r="P101" s="99" t="s">
        <v>24</v>
      </c>
      <c r="Q101" s="100" t="s">
        <v>56</v>
      </c>
    </row>
    <row r="102" spans="1:17" s="24" customFormat="1" ht="32.25" customHeight="1" thickBot="1" x14ac:dyDescent="0.35">
      <c r="A102" s="105" t="s">
        <v>97</v>
      </c>
      <c r="B102" s="106"/>
      <c r="C102" s="29"/>
      <c r="D102" s="29"/>
      <c r="E102" s="23"/>
      <c r="F102" s="23"/>
      <c r="G102" s="23"/>
      <c r="H102" s="23"/>
      <c r="I102" s="23"/>
      <c r="J102" s="25">
        <f>J101</f>
        <v>1000000</v>
      </c>
      <c r="K102" s="25">
        <f t="shared" ref="K102:O103" si="29">K101</f>
        <v>1000000</v>
      </c>
      <c r="L102" s="25">
        <f t="shared" si="29"/>
        <v>0</v>
      </c>
      <c r="M102" s="25">
        <f t="shared" si="29"/>
        <v>0</v>
      </c>
      <c r="N102" s="25">
        <f t="shared" si="29"/>
        <v>1000000</v>
      </c>
      <c r="O102" s="25">
        <f t="shared" si="29"/>
        <v>0</v>
      </c>
      <c r="P102" s="25"/>
      <c r="Q102" s="26"/>
    </row>
    <row r="103" spans="1:17" s="21" customFormat="1" ht="47.25" customHeight="1" x14ac:dyDescent="0.25">
      <c r="A103" s="107" t="s">
        <v>92</v>
      </c>
      <c r="B103" s="108"/>
      <c r="C103" s="108"/>
      <c r="D103" s="108"/>
      <c r="E103" s="36"/>
      <c r="F103" s="36"/>
      <c r="G103" s="36"/>
      <c r="H103" s="37"/>
      <c r="I103" s="37"/>
      <c r="J103" s="38">
        <f>J102</f>
        <v>1000000</v>
      </c>
      <c r="K103" s="38">
        <f>K102</f>
        <v>1000000</v>
      </c>
      <c r="L103" s="38">
        <f t="shared" si="29"/>
        <v>0</v>
      </c>
      <c r="M103" s="38">
        <f t="shared" si="29"/>
        <v>0</v>
      </c>
      <c r="N103" s="38">
        <f t="shared" si="29"/>
        <v>1000000</v>
      </c>
      <c r="O103" s="38">
        <f t="shared" si="29"/>
        <v>0</v>
      </c>
      <c r="P103" s="39"/>
      <c r="Q103" s="40"/>
    </row>
    <row r="104" spans="1:17" s="21" customFormat="1" ht="47.25" customHeight="1" x14ac:dyDescent="0.25">
      <c r="A104" s="7" t="s">
        <v>89</v>
      </c>
      <c r="B104" s="8"/>
      <c r="C104" s="11"/>
      <c r="D104" s="8"/>
      <c r="E104" s="8"/>
      <c r="F104" s="8"/>
      <c r="G104" s="8"/>
      <c r="H104" s="8"/>
      <c r="I104" s="8"/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5"/>
      <c r="Q104" s="17"/>
    </row>
    <row r="105" spans="1:17" s="21" customFormat="1" ht="47.25" customHeight="1" x14ac:dyDescent="0.25">
      <c r="A105" s="9" t="s">
        <v>93</v>
      </c>
      <c r="B105" s="10"/>
      <c r="C105" s="13"/>
      <c r="D105" s="10"/>
      <c r="E105" s="10"/>
      <c r="F105" s="10"/>
      <c r="G105" s="10"/>
      <c r="H105" s="10"/>
      <c r="I105" s="10"/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6"/>
      <c r="Q105" s="18"/>
    </row>
    <row r="106" spans="1:17" s="21" customFormat="1" ht="47.25" customHeight="1" thickBot="1" x14ac:dyDescent="0.3">
      <c r="A106" s="49" t="s">
        <v>94</v>
      </c>
      <c r="B106" s="50"/>
      <c r="C106" s="50"/>
      <c r="D106" s="50"/>
      <c r="E106" s="50"/>
      <c r="F106" s="50"/>
      <c r="G106" s="50"/>
      <c r="H106" s="50"/>
      <c r="I106" s="50"/>
      <c r="J106" s="51">
        <f>J101</f>
        <v>1000000</v>
      </c>
      <c r="K106" s="51">
        <f t="shared" ref="K106:O106" si="30">K101</f>
        <v>1000000</v>
      </c>
      <c r="L106" s="51">
        <f t="shared" si="30"/>
        <v>0</v>
      </c>
      <c r="M106" s="51">
        <f t="shared" si="30"/>
        <v>0</v>
      </c>
      <c r="N106" s="51">
        <f t="shared" si="30"/>
        <v>1000000</v>
      </c>
      <c r="O106" s="51">
        <f t="shared" si="30"/>
        <v>0</v>
      </c>
      <c r="P106" s="19"/>
      <c r="Q106" s="20"/>
    </row>
    <row r="107" spans="1:17" s="140" customFormat="1" ht="60" customHeight="1" thickBot="1" x14ac:dyDescent="0.3">
      <c r="A107" s="112" t="s">
        <v>178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4"/>
    </row>
    <row r="108" spans="1:17" s="21" customFormat="1" ht="100.15" customHeight="1" thickBot="1" x14ac:dyDescent="0.3">
      <c r="A108" s="52"/>
      <c r="B108" s="42"/>
      <c r="C108" s="43"/>
      <c r="D108" s="43"/>
      <c r="E108" s="31" t="s">
        <v>111</v>
      </c>
      <c r="F108" s="31" t="s">
        <v>111</v>
      </c>
      <c r="G108" s="31"/>
      <c r="H108" s="43"/>
      <c r="I108" s="43"/>
      <c r="J108" s="41"/>
      <c r="K108" s="41"/>
      <c r="L108" s="41"/>
      <c r="M108" s="41"/>
      <c r="N108" s="41"/>
      <c r="O108" s="41"/>
      <c r="P108" s="43" t="s">
        <v>25</v>
      </c>
      <c r="Q108" s="53"/>
    </row>
    <row r="109" spans="1:17" s="24" customFormat="1" ht="32.25" customHeight="1" thickBot="1" x14ac:dyDescent="0.35">
      <c r="A109" s="105" t="s">
        <v>108</v>
      </c>
      <c r="B109" s="106"/>
      <c r="C109" s="29"/>
      <c r="D109" s="29"/>
      <c r="E109" s="23"/>
      <c r="F109" s="23"/>
      <c r="G109" s="23"/>
      <c r="H109" s="23"/>
      <c r="I109" s="23"/>
      <c r="J109" s="25">
        <f>J108</f>
        <v>0</v>
      </c>
      <c r="K109" s="25">
        <f t="shared" ref="K109:O110" si="31">K108</f>
        <v>0</v>
      </c>
      <c r="L109" s="25">
        <f t="shared" si="31"/>
        <v>0</v>
      </c>
      <c r="M109" s="25">
        <f t="shared" si="31"/>
        <v>0</v>
      </c>
      <c r="N109" s="25">
        <f t="shared" si="31"/>
        <v>0</v>
      </c>
      <c r="O109" s="25">
        <f t="shared" si="31"/>
        <v>0</v>
      </c>
      <c r="P109" s="25"/>
      <c r="Q109" s="26"/>
    </row>
    <row r="110" spans="1:17" s="21" customFormat="1" ht="47.25" customHeight="1" x14ac:dyDescent="0.25">
      <c r="A110" s="107" t="s">
        <v>106</v>
      </c>
      <c r="B110" s="108"/>
      <c r="C110" s="108"/>
      <c r="D110" s="108"/>
      <c r="E110" s="36"/>
      <c r="F110" s="36"/>
      <c r="G110" s="36"/>
      <c r="H110" s="37"/>
      <c r="I110" s="37"/>
      <c r="J110" s="38">
        <f>J109</f>
        <v>0</v>
      </c>
      <c r="K110" s="38">
        <f>SUM(K111:K113)</f>
        <v>0</v>
      </c>
      <c r="L110" s="38">
        <f t="shared" si="31"/>
        <v>0</v>
      </c>
      <c r="M110" s="38">
        <f t="shared" si="31"/>
        <v>0</v>
      </c>
      <c r="N110" s="38">
        <f t="shared" si="31"/>
        <v>0</v>
      </c>
      <c r="O110" s="38">
        <f t="shared" si="31"/>
        <v>0</v>
      </c>
      <c r="P110" s="39"/>
      <c r="Q110" s="40"/>
    </row>
    <row r="111" spans="1:17" s="21" customFormat="1" ht="47.25" customHeight="1" x14ac:dyDescent="0.25">
      <c r="A111" s="7" t="s">
        <v>89</v>
      </c>
      <c r="B111" s="8"/>
      <c r="C111" s="11"/>
      <c r="D111" s="8"/>
      <c r="E111" s="8"/>
      <c r="F111" s="8"/>
      <c r="G111" s="8"/>
      <c r="H111" s="8"/>
      <c r="I111" s="8"/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5"/>
      <c r="Q111" s="17"/>
    </row>
    <row r="112" spans="1:17" s="21" customFormat="1" ht="47.25" customHeight="1" x14ac:dyDescent="0.25">
      <c r="A112" s="9" t="s">
        <v>93</v>
      </c>
      <c r="B112" s="10"/>
      <c r="C112" s="13"/>
      <c r="D112" s="10"/>
      <c r="E112" s="10"/>
      <c r="F112" s="10"/>
      <c r="G112" s="10"/>
      <c r="H112" s="10"/>
      <c r="I112" s="10"/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6"/>
      <c r="Q112" s="18"/>
    </row>
    <row r="113" spans="1:17" s="21" customFormat="1" ht="47.25" customHeight="1" thickBot="1" x14ac:dyDescent="0.3">
      <c r="A113" s="49" t="s">
        <v>113</v>
      </c>
      <c r="B113" s="50"/>
      <c r="C113" s="50"/>
      <c r="D113" s="50"/>
      <c r="E113" s="50"/>
      <c r="F113" s="50"/>
      <c r="G113" s="50"/>
      <c r="H113" s="50"/>
      <c r="I113" s="50"/>
      <c r="J113" s="51">
        <f>J108</f>
        <v>0</v>
      </c>
      <c r="K113" s="51">
        <f t="shared" ref="K113:O113" si="32">K108</f>
        <v>0</v>
      </c>
      <c r="L113" s="51">
        <f t="shared" si="32"/>
        <v>0</v>
      </c>
      <c r="M113" s="51">
        <f t="shared" si="32"/>
        <v>0</v>
      </c>
      <c r="N113" s="51">
        <f t="shared" si="32"/>
        <v>0</v>
      </c>
      <c r="O113" s="51">
        <f t="shared" si="32"/>
        <v>0</v>
      </c>
      <c r="P113" s="19"/>
      <c r="Q113" s="20"/>
    </row>
    <row r="114" spans="1:17" s="140" customFormat="1" ht="60" customHeight="1" thickBot="1" x14ac:dyDescent="0.3">
      <c r="A114" s="112" t="s">
        <v>177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4"/>
    </row>
    <row r="115" spans="1:17" s="21" customFormat="1" ht="134.25" customHeight="1" thickBot="1" x14ac:dyDescent="0.3">
      <c r="A115" s="97">
        <v>1</v>
      </c>
      <c r="B115" s="97" t="s">
        <v>143</v>
      </c>
      <c r="C115" s="97">
        <v>4818009434</v>
      </c>
      <c r="D115" s="97" t="s">
        <v>144</v>
      </c>
      <c r="E115" s="97" t="s">
        <v>111</v>
      </c>
      <c r="F115" s="97" t="s">
        <v>111</v>
      </c>
      <c r="G115" s="97"/>
      <c r="H115" s="98"/>
      <c r="I115" s="102"/>
      <c r="J115" s="99">
        <f>K115</f>
        <v>1200000</v>
      </c>
      <c r="K115" s="99">
        <f>L115+M115+N115+O115</f>
        <v>1200000</v>
      </c>
      <c r="L115" s="99">
        <v>0</v>
      </c>
      <c r="M115" s="99">
        <v>1200000</v>
      </c>
      <c r="N115" s="99">
        <v>0</v>
      </c>
      <c r="O115" s="99">
        <v>0</v>
      </c>
      <c r="P115" s="99" t="s">
        <v>26</v>
      </c>
      <c r="Q115" s="100" t="s">
        <v>56</v>
      </c>
    </row>
    <row r="116" spans="1:17" s="24" customFormat="1" ht="32.25" customHeight="1" thickBot="1" x14ac:dyDescent="0.35">
      <c r="A116" s="105" t="s">
        <v>97</v>
      </c>
      <c r="B116" s="106"/>
      <c r="C116" s="29"/>
      <c r="D116" s="29"/>
      <c r="E116" s="23"/>
      <c r="F116" s="23"/>
      <c r="G116" s="23"/>
      <c r="H116" s="23"/>
      <c r="I116" s="23"/>
      <c r="J116" s="25">
        <f>J115</f>
        <v>1200000</v>
      </c>
      <c r="K116" s="25">
        <f t="shared" ref="K116:O116" si="33">K115</f>
        <v>1200000</v>
      </c>
      <c r="L116" s="25">
        <f t="shared" si="33"/>
        <v>0</v>
      </c>
      <c r="M116" s="25">
        <f t="shared" si="33"/>
        <v>1200000</v>
      </c>
      <c r="N116" s="25">
        <f t="shared" si="33"/>
        <v>0</v>
      </c>
      <c r="O116" s="25">
        <f t="shared" si="33"/>
        <v>0</v>
      </c>
      <c r="P116" s="25"/>
      <c r="Q116" s="26"/>
    </row>
    <row r="117" spans="1:17" s="101" customFormat="1" ht="110.25" customHeight="1" x14ac:dyDescent="0.2">
      <c r="A117" s="142">
        <v>1</v>
      </c>
      <c r="B117" s="132" t="s">
        <v>131</v>
      </c>
      <c r="C117" s="132">
        <v>4818010084</v>
      </c>
      <c r="D117" s="56" t="s">
        <v>28</v>
      </c>
      <c r="E117" s="56" t="s">
        <v>111</v>
      </c>
      <c r="F117" s="56" t="s">
        <v>111</v>
      </c>
      <c r="G117" s="56" t="s">
        <v>54</v>
      </c>
      <c r="H117" s="57"/>
      <c r="I117" s="56" t="s">
        <v>55</v>
      </c>
      <c r="J117" s="58">
        <f>K117</f>
        <v>150000</v>
      </c>
      <c r="K117" s="58">
        <f>SUM(L117:O117)</f>
        <v>150000</v>
      </c>
      <c r="L117" s="58">
        <v>0</v>
      </c>
      <c r="M117" s="58">
        <v>105000</v>
      </c>
      <c r="N117" s="58">
        <v>45000</v>
      </c>
      <c r="O117" s="58">
        <v>0</v>
      </c>
      <c r="P117" s="58" t="s">
        <v>26</v>
      </c>
      <c r="Q117" s="59" t="s">
        <v>56</v>
      </c>
    </row>
    <row r="118" spans="1:17" s="101" customFormat="1" ht="110.25" customHeight="1" x14ac:dyDescent="0.2">
      <c r="A118" s="143">
        <v>2</v>
      </c>
      <c r="B118" s="133"/>
      <c r="C118" s="133"/>
      <c r="D118" s="33" t="s">
        <v>29</v>
      </c>
      <c r="E118" s="33" t="s">
        <v>111</v>
      </c>
      <c r="F118" s="33" t="s">
        <v>111</v>
      </c>
      <c r="G118" s="33" t="s">
        <v>54</v>
      </c>
      <c r="H118" s="34"/>
      <c r="I118" s="35" t="s">
        <v>57</v>
      </c>
      <c r="J118" s="35">
        <f t="shared" ref="J118:J143" si="34">K118</f>
        <v>596000</v>
      </c>
      <c r="K118" s="35">
        <f>SUM(L118:O118)</f>
        <v>596000</v>
      </c>
      <c r="L118" s="35">
        <v>0</v>
      </c>
      <c r="M118" s="35">
        <v>417200</v>
      </c>
      <c r="N118" s="35">
        <v>178800</v>
      </c>
      <c r="O118" s="35">
        <v>0</v>
      </c>
      <c r="P118" s="35" t="s">
        <v>26</v>
      </c>
      <c r="Q118" s="60" t="s">
        <v>56</v>
      </c>
    </row>
    <row r="119" spans="1:17" s="101" customFormat="1" ht="110.25" customHeight="1" x14ac:dyDescent="0.2">
      <c r="A119" s="143">
        <v>3</v>
      </c>
      <c r="B119" s="133"/>
      <c r="C119" s="133"/>
      <c r="D119" s="33" t="s">
        <v>30</v>
      </c>
      <c r="E119" s="33" t="s">
        <v>111</v>
      </c>
      <c r="F119" s="33" t="s">
        <v>111</v>
      </c>
      <c r="G119" s="33" t="s">
        <v>54</v>
      </c>
      <c r="H119" s="34"/>
      <c r="I119" s="35" t="s">
        <v>58</v>
      </c>
      <c r="J119" s="35">
        <f t="shared" si="34"/>
        <v>873000</v>
      </c>
      <c r="K119" s="35">
        <f t="shared" ref="K119:K143" si="35">SUM(L119:O119)</f>
        <v>873000</v>
      </c>
      <c r="L119" s="35">
        <v>0</v>
      </c>
      <c r="M119" s="35">
        <v>611100</v>
      </c>
      <c r="N119" s="35">
        <v>261900</v>
      </c>
      <c r="O119" s="35">
        <v>0</v>
      </c>
      <c r="P119" s="35" t="s">
        <v>26</v>
      </c>
      <c r="Q119" s="60" t="s">
        <v>56</v>
      </c>
    </row>
    <row r="120" spans="1:17" s="101" customFormat="1" ht="110.25" customHeight="1" x14ac:dyDescent="0.2">
      <c r="A120" s="143">
        <v>4</v>
      </c>
      <c r="B120" s="133"/>
      <c r="C120" s="133"/>
      <c r="D120" s="33" t="s">
        <v>31</v>
      </c>
      <c r="E120" s="33" t="s">
        <v>111</v>
      </c>
      <c r="F120" s="33" t="s">
        <v>111</v>
      </c>
      <c r="G120" s="33" t="s">
        <v>54</v>
      </c>
      <c r="H120" s="34"/>
      <c r="I120" s="35" t="s">
        <v>59</v>
      </c>
      <c r="J120" s="35">
        <f t="shared" si="34"/>
        <v>140000</v>
      </c>
      <c r="K120" s="35">
        <f t="shared" si="35"/>
        <v>140000</v>
      </c>
      <c r="L120" s="35">
        <v>0</v>
      </c>
      <c r="M120" s="35">
        <v>98000</v>
      </c>
      <c r="N120" s="35">
        <v>42000</v>
      </c>
      <c r="O120" s="35">
        <v>0</v>
      </c>
      <c r="P120" s="35" t="s">
        <v>26</v>
      </c>
      <c r="Q120" s="60" t="s">
        <v>56</v>
      </c>
    </row>
    <row r="121" spans="1:17" s="101" customFormat="1" ht="110.25" customHeight="1" x14ac:dyDescent="0.2">
      <c r="A121" s="143">
        <v>5</v>
      </c>
      <c r="B121" s="133"/>
      <c r="C121" s="133"/>
      <c r="D121" s="33" t="s">
        <v>32</v>
      </c>
      <c r="E121" s="33" t="s">
        <v>111</v>
      </c>
      <c r="F121" s="33" t="s">
        <v>111</v>
      </c>
      <c r="G121" s="33" t="s">
        <v>54</v>
      </c>
      <c r="H121" s="34"/>
      <c r="I121" s="35" t="s">
        <v>60</v>
      </c>
      <c r="J121" s="35">
        <f t="shared" si="34"/>
        <v>40400</v>
      </c>
      <c r="K121" s="35">
        <f t="shared" si="35"/>
        <v>40400</v>
      </c>
      <c r="L121" s="35">
        <v>0</v>
      </c>
      <c r="M121" s="35">
        <v>28280</v>
      </c>
      <c r="N121" s="35">
        <v>12120</v>
      </c>
      <c r="O121" s="35">
        <v>0</v>
      </c>
      <c r="P121" s="35" t="s">
        <v>26</v>
      </c>
      <c r="Q121" s="60" t="s">
        <v>56</v>
      </c>
    </row>
    <row r="122" spans="1:17" s="101" customFormat="1" ht="110.25" customHeight="1" x14ac:dyDescent="0.2">
      <c r="A122" s="143">
        <v>6</v>
      </c>
      <c r="B122" s="133"/>
      <c r="C122" s="133"/>
      <c r="D122" s="33" t="s">
        <v>33</v>
      </c>
      <c r="E122" s="33" t="s">
        <v>111</v>
      </c>
      <c r="F122" s="33" t="s">
        <v>111</v>
      </c>
      <c r="G122" s="33" t="s">
        <v>54</v>
      </c>
      <c r="H122" s="34"/>
      <c r="I122" s="35" t="s">
        <v>61</v>
      </c>
      <c r="J122" s="35">
        <f t="shared" si="34"/>
        <v>150000</v>
      </c>
      <c r="K122" s="35">
        <f t="shared" si="35"/>
        <v>150000</v>
      </c>
      <c r="L122" s="35">
        <v>0</v>
      </c>
      <c r="M122" s="35">
        <v>105000</v>
      </c>
      <c r="N122" s="35">
        <v>45000</v>
      </c>
      <c r="O122" s="35">
        <v>0</v>
      </c>
      <c r="P122" s="35" t="s">
        <v>26</v>
      </c>
      <c r="Q122" s="60" t="s">
        <v>56</v>
      </c>
    </row>
    <row r="123" spans="1:17" s="101" customFormat="1" ht="110.25" customHeight="1" x14ac:dyDescent="0.2">
      <c r="A123" s="143">
        <v>7</v>
      </c>
      <c r="B123" s="133"/>
      <c r="C123" s="133"/>
      <c r="D123" s="33" t="s">
        <v>34</v>
      </c>
      <c r="E123" s="33" t="s">
        <v>111</v>
      </c>
      <c r="F123" s="33" t="s">
        <v>111</v>
      </c>
      <c r="G123" s="33" t="s">
        <v>54</v>
      </c>
      <c r="H123" s="34"/>
      <c r="I123" s="35" t="s">
        <v>62</v>
      </c>
      <c r="J123" s="35">
        <f t="shared" si="34"/>
        <v>205000</v>
      </c>
      <c r="K123" s="35">
        <f t="shared" si="35"/>
        <v>205000</v>
      </c>
      <c r="L123" s="35">
        <v>0</v>
      </c>
      <c r="M123" s="35">
        <v>143500</v>
      </c>
      <c r="N123" s="35">
        <v>61500</v>
      </c>
      <c r="O123" s="35">
        <v>0</v>
      </c>
      <c r="P123" s="35" t="s">
        <v>26</v>
      </c>
      <c r="Q123" s="60" t="s">
        <v>56</v>
      </c>
    </row>
    <row r="124" spans="1:17" s="101" customFormat="1" ht="110.25" customHeight="1" x14ac:dyDescent="0.2">
      <c r="A124" s="143">
        <v>8</v>
      </c>
      <c r="B124" s="133"/>
      <c r="C124" s="133"/>
      <c r="D124" s="33" t="s">
        <v>35</v>
      </c>
      <c r="E124" s="33" t="s">
        <v>111</v>
      </c>
      <c r="F124" s="33" t="s">
        <v>111</v>
      </c>
      <c r="G124" s="33" t="s">
        <v>54</v>
      </c>
      <c r="H124" s="34"/>
      <c r="I124" s="35" t="s">
        <v>63</v>
      </c>
      <c r="J124" s="35">
        <f t="shared" si="34"/>
        <v>80000</v>
      </c>
      <c r="K124" s="35">
        <f t="shared" si="35"/>
        <v>80000</v>
      </c>
      <c r="L124" s="35">
        <v>0</v>
      </c>
      <c r="M124" s="35">
        <v>56000</v>
      </c>
      <c r="N124" s="35">
        <v>24000</v>
      </c>
      <c r="O124" s="35">
        <v>0</v>
      </c>
      <c r="P124" s="35" t="s">
        <v>26</v>
      </c>
      <c r="Q124" s="60" t="s">
        <v>56</v>
      </c>
    </row>
    <row r="125" spans="1:17" s="101" customFormat="1" ht="110.25" customHeight="1" x14ac:dyDescent="0.2">
      <c r="A125" s="143">
        <v>9</v>
      </c>
      <c r="B125" s="133"/>
      <c r="C125" s="133"/>
      <c r="D125" s="33" t="s">
        <v>36</v>
      </c>
      <c r="E125" s="33" t="s">
        <v>111</v>
      </c>
      <c r="F125" s="33" t="s">
        <v>111</v>
      </c>
      <c r="G125" s="33" t="s">
        <v>54</v>
      </c>
      <c r="H125" s="34"/>
      <c r="I125" s="35" t="s">
        <v>64</v>
      </c>
      <c r="J125" s="35">
        <f t="shared" si="34"/>
        <v>40000</v>
      </c>
      <c r="K125" s="35">
        <f t="shared" si="35"/>
        <v>40000</v>
      </c>
      <c r="L125" s="35">
        <v>0</v>
      </c>
      <c r="M125" s="35">
        <v>28000</v>
      </c>
      <c r="N125" s="35">
        <v>12000</v>
      </c>
      <c r="O125" s="35">
        <v>0</v>
      </c>
      <c r="P125" s="35" t="s">
        <v>26</v>
      </c>
      <c r="Q125" s="60" t="s">
        <v>56</v>
      </c>
    </row>
    <row r="126" spans="1:17" s="101" customFormat="1" ht="110.25" customHeight="1" x14ac:dyDescent="0.2">
      <c r="A126" s="143">
        <v>10</v>
      </c>
      <c r="B126" s="133"/>
      <c r="C126" s="133"/>
      <c r="D126" s="33" t="s">
        <v>37</v>
      </c>
      <c r="E126" s="33" t="s">
        <v>111</v>
      </c>
      <c r="F126" s="33" t="s">
        <v>111</v>
      </c>
      <c r="G126" s="33" t="s">
        <v>54</v>
      </c>
      <c r="H126" s="34"/>
      <c r="I126" s="35" t="s">
        <v>65</v>
      </c>
      <c r="J126" s="35">
        <f t="shared" si="34"/>
        <v>397000</v>
      </c>
      <c r="K126" s="35">
        <f t="shared" si="35"/>
        <v>397000</v>
      </c>
      <c r="L126" s="35">
        <v>0</v>
      </c>
      <c r="M126" s="35">
        <v>277900</v>
      </c>
      <c r="N126" s="35">
        <v>119100</v>
      </c>
      <c r="O126" s="35">
        <v>0</v>
      </c>
      <c r="P126" s="35" t="s">
        <v>26</v>
      </c>
      <c r="Q126" s="60" t="s">
        <v>56</v>
      </c>
    </row>
    <row r="127" spans="1:17" s="101" customFormat="1" ht="110.25" customHeight="1" x14ac:dyDescent="0.2">
      <c r="A127" s="143">
        <v>11</v>
      </c>
      <c r="B127" s="133"/>
      <c r="C127" s="133"/>
      <c r="D127" s="33" t="s">
        <v>38</v>
      </c>
      <c r="E127" s="33" t="s">
        <v>111</v>
      </c>
      <c r="F127" s="33" t="s">
        <v>111</v>
      </c>
      <c r="G127" s="33" t="s">
        <v>54</v>
      </c>
      <c r="H127" s="34"/>
      <c r="I127" s="35" t="s">
        <v>66</v>
      </c>
      <c r="J127" s="35">
        <f t="shared" si="34"/>
        <v>125700</v>
      </c>
      <c r="K127" s="35">
        <f t="shared" si="35"/>
        <v>125700</v>
      </c>
      <c r="L127" s="35">
        <v>0</v>
      </c>
      <c r="M127" s="35">
        <v>87990</v>
      </c>
      <c r="N127" s="35">
        <v>37710</v>
      </c>
      <c r="O127" s="35">
        <v>0</v>
      </c>
      <c r="P127" s="35" t="s">
        <v>26</v>
      </c>
      <c r="Q127" s="60" t="s">
        <v>56</v>
      </c>
    </row>
    <row r="128" spans="1:17" s="101" customFormat="1" ht="110.25" customHeight="1" x14ac:dyDescent="0.2">
      <c r="A128" s="143">
        <v>12</v>
      </c>
      <c r="B128" s="133"/>
      <c r="C128" s="133"/>
      <c r="D128" s="33" t="s">
        <v>39</v>
      </c>
      <c r="E128" s="33" t="s">
        <v>111</v>
      </c>
      <c r="F128" s="33" t="s">
        <v>111</v>
      </c>
      <c r="G128" s="33" t="s">
        <v>54</v>
      </c>
      <c r="H128" s="34"/>
      <c r="I128" s="35" t="s">
        <v>67</v>
      </c>
      <c r="J128" s="35">
        <f t="shared" si="34"/>
        <v>270000</v>
      </c>
      <c r="K128" s="35">
        <f t="shared" si="35"/>
        <v>270000</v>
      </c>
      <c r="L128" s="35">
        <v>0</v>
      </c>
      <c r="M128" s="35">
        <v>189000</v>
      </c>
      <c r="N128" s="35">
        <v>81000</v>
      </c>
      <c r="O128" s="35">
        <v>0</v>
      </c>
      <c r="P128" s="35" t="s">
        <v>26</v>
      </c>
      <c r="Q128" s="60" t="s">
        <v>56</v>
      </c>
    </row>
    <row r="129" spans="1:17" s="101" customFormat="1" ht="110.25" customHeight="1" x14ac:dyDescent="0.2">
      <c r="A129" s="143">
        <v>13</v>
      </c>
      <c r="B129" s="133"/>
      <c r="C129" s="133"/>
      <c r="D129" s="33" t="s">
        <v>40</v>
      </c>
      <c r="E129" s="33" t="s">
        <v>111</v>
      </c>
      <c r="F129" s="33" t="s">
        <v>111</v>
      </c>
      <c r="G129" s="33" t="s">
        <v>54</v>
      </c>
      <c r="H129" s="34"/>
      <c r="I129" s="35" t="s">
        <v>68</v>
      </c>
      <c r="J129" s="35">
        <f t="shared" si="34"/>
        <v>150000</v>
      </c>
      <c r="K129" s="35">
        <f t="shared" si="35"/>
        <v>150000</v>
      </c>
      <c r="L129" s="35">
        <v>0</v>
      </c>
      <c r="M129" s="35">
        <v>105000</v>
      </c>
      <c r="N129" s="35">
        <v>45000</v>
      </c>
      <c r="O129" s="35">
        <v>0</v>
      </c>
      <c r="P129" s="35" t="s">
        <v>26</v>
      </c>
      <c r="Q129" s="60" t="s">
        <v>56</v>
      </c>
    </row>
    <row r="130" spans="1:17" s="101" customFormat="1" ht="110.25" customHeight="1" x14ac:dyDescent="0.2">
      <c r="A130" s="143">
        <v>14</v>
      </c>
      <c r="B130" s="133"/>
      <c r="C130" s="133"/>
      <c r="D130" s="33" t="s">
        <v>41</v>
      </c>
      <c r="E130" s="33" t="s">
        <v>111</v>
      </c>
      <c r="F130" s="33" t="s">
        <v>111</v>
      </c>
      <c r="G130" s="33" t="s">
        <v>54</v>
      </c>
      <c r="H130" s="34"/>
      <c r="I130" s="35" t="s">
        <v>69</v>
      </c>
      <c r="J130" s="35">
        <f t="shared" si="34"/>
        <v>80000</v>
      </c>
      <c r="K130" s="35">
        <f t="shared" si="35"/>
        <v>80000</v>
      </c>
      <c r="L130" s="35">
        <v>0</v>
      </c>
      <c r="M130" s="35">
        <v>56000</v>
      </c>
      <c r="N130" s="35">
        <v>24000</v>
      </c>
      <c r="O130" s="35">
        <v>0</v>
      </c>
      <c r="P130" s="35" t="s">
        <v>26</v>
      </c>
      <c r="Q130" s="60" t="s">
        <v>56</v>
      </c>
    </row>
    <row r="131" spans="1:17" s="101" customFormat="1" ht="110.25" customHeight="1" x14ac:dyDescent="0.2">
      <c r="A131" s="143">
        <v>15</v>
      </c>
      <c r="B131" s="133"/>
      <c r="C131" s="133"/>
      <c r="D131" s="33" t="s">
        <v>42</v>
      </c>
      <c r="E131" s="33" t="s">
        <v>111</v>
      </c>
      <c r="F131" s="33" t="s">
        <v>111</v>
      </c>
      <c r="G131" s="33" t="s">
        <v>54</v>
      </c>
      <c r="H131" s="34"/>
      <c r="I131" s="35" t="s">
        <v>70</v>
      </c>
      <c r="J131" s="35">
        <f t="shared" si="34"/>
        <v>210000</v>
      </c>
      <c r="K131" s="35">
        <f t="shared" si="35"/>
        <v>210000</v>
      </c>
      <c r="L131" s="35">
        <v>0</v>
      </c>
      <c r="M131" s="35">
        <v>147000</v>
      </c>
      <c r="N131" s="35">
        <v>63000</v>
      </c>
      <c r="O131" s="35">
        <v>0</v>
      </c>
      <c r="P131" s="35" t="s">
        <v>26</v>
      </c>
      <c r="Q131" s="60" t="s">
        <v>56</v>
      </c>
    </row>
    <row r="132" spans="1:17" s="101" customFormat="1" ht="110.25" customHeight="1" x14ac:dyDescent="0.2">
      <c r="A132" s="143">
        <v>16</v>
      </c>
      <c r="B132" s="133"/>
      <c r="C132" s="133"/>
      <c r="D132" s="33" t="s">
        <v>43</v>
      </c>
      <c r="E132" s="33" t="s">
        <v>111</v>
      </c>
      <c r="F132" s="33" t="s">
        <v>111</v>
      </c>
      <c r="G132" s="33" t="s">
        <v>54</v>
      </c>
      <c r="H132" s="34"/>
      <c r="I132" s="35" t="s">
        <v>71</v>
      </c>
      <c r="J132" s="35">
        <f t="shared" si="34"/>
        <v>200254</v>
      </c>
      <c r="K132" s="35">
        <f t="shared" si="35"/>
        <v>200254</v>
      </c>
      <c r="L132" s="35">
        <v>0</v>
      </c>
      <c r="M132" s="35">
        <v>140177.79999999999</v>
      </c>
      <c r="N132" s="35">
        <v>60076.200000000012</v>
      </c>
      <c r="O132" s="35">
        <v>0</v>
      </c>
      <c r="P132" s="35" t="s">
        <v>26</v>
      </c>
      <c r="Q132" s="60" t="s">
        <v>56</v>
      </c>
    </row>
    <row r="133" spans="1:17" s="101" customFormat="1" ht="110.25" customHeight="1" x14ac:dyDescent="0.2">
      <c r="A133" s="143">
        <v>17</v>
      </c>
      <c r="B133" s="133"/>
      <c r="C133" s="133"/>
      <c r="D133" s="33" t="s">
        <v>44</v>
      </c>
      <c r="E133" s="33" t="s">
        <v>111</v>
      </c>
      <c r="F133" s="33" t="s">
        <v>111</v>
      </c>
      <c r="G133" s="33" t="s">
        <v>54</v>
      </c>
      <c r="H133" s="34"/>
      <c r="I133" s="35" t="s">
        <v>72</v>
      </c>
      <c r="J133" s="35">
        <f t="shared" si="34"/>
        <v>25600</v>
      </c>
      <c r="K133" s="35">
        <f t="shared" si="35"/>
        <v>25600</v>
      </c>
      <c r="L133" s="35">
        <v>0</v>
      </c>
      <c r="M133" s="35">
        <v>17920</v>
      </c>
      <c r="N133" s="35">
        <v>7680</v>
      </c>
      <c r="O133" s="35">
        <v>0</v>
      </c>
      <c r="P133" s="35" t="s">
        <v>26</v>
      </c>
      <c r="Q133" s="60" t="s">
        <v>56</v>
      </c>
    </row>
    <row r="134" spans="1:17" s="101" customFormat="1" ht="110.25" customHeight="1" x14ac:dyDescent="0.2">
      <c r="A134" s="143">
        <v>18</v>
      </c>
      <c r="B134" s="133"/>
      <c r="C134" s="133"/>
      <c r="D134" s="33" t="s">
        <v>83</v>
      </c>
      <c r="E134" s="33" t="s">
        <v>111</v>
      </c>
      <c r="F134" s="33" t="s">
        <v>111</v>
      </c>
      <c r="G134" s="33" t="s">
        <v>54</v>
      </c>
      <c r="H134" s="34"/>
      <c r="I134" s="35" t="s">
        <v>73</v>
      </c>
      <c r="J134" s="35">
        <f t="shared" si="34"/>
        <v>115000</v>
      </c>
      <c r="K134" s="35">
        <f t="shared" si="35"/>
        <v>115000</v>
      </c>
      <c r="L134" s="35">
        <v>0</v>
      </c>
      <c r="M134" s="35">
        <v>80500</v>
      </c>
      <c r="N134" s="35">
        <v>34500</v>
      </c>
      <c r="O134" s="35">
        <v>0</v>
      </c>
      <c r="P134" s="35" t="s">
        <v>26</v>
      </c>
      <c r="Q134" s="60" t="s">
        <v>56</v>
      </c>
    </row>
    <row r="135" spans="1:17" s="101" customFormat="1" ht="110.25" customHeight="1" x14ac:dyDescent="0.2">
      <c r="A135" s="143">
        <v>19</v>
      </c>
      <c r="B135" s="133"/>
      <c r="C135" s="133"/>
      <c r="D135" s="33" t="s">
        <v>45</v>
      </c>
      <c r="E135" s="33" t="s">
        <v>111</v>
      </c>
      <c r="F135" s="33" t="s">
        <v>111</v>
      </c>
      <c r="G135" s="33" t="s">
        <v>54</v>
      </c>
      <c r="H135" s="34"/>
      <c r="I135" s="35" t="s">
        <v>74</v>
      </c>
      <c r="J135" s="35">
        <f t="shared" si="34"/>
        <v>17200</v>
      </c>
      <c r="K135" s="35">
        <f t="shared" si="35"/>
        <v>17200</v>
      </c>
      <c r="L135" s="35">
        <v>0</v>
      </c>
      <c r="M135" s="35">
        <v>12040</v>
      </c>
      <c r="N135" s="35">
        <v>5160</v>
      </c>
      <c r="O135" s="35">
        <v>0</v>
      </c>
      <c r="P135" s="35" t="s">
        <v>26</v>
      </c>
      <c r="Q135" s="60" t="s">
        <v>56</v>
      </c>
    </row>
    <row r="136" spans="1:17" s="101" customFormat="1" ht="110.25" customHeight="1" x14ac:dyDescent="0.2">
      <c r="A136" s="143">
        <v>20</v>
      </c>
      <c r="B136" s="133"/>
      <c r="C136" s="133"/>
      <c r="D136" s="33" t="s">
        <v>46</v>
      </c>
      <c r="E136" s="33" t="s">
        <v>111</v>
      </c>
      <c r="F136" s="33" t="s">
        <v>111</v>
      </c>
      <c r="G136" s="33" t="s">
        <v>54</v>
      </c>
      <c r="H136" s="34"/>
      <c r="I136" s="35" t="s">
        <v>75</v>
      </c>
      <c r="J136" s="35">
        <f t="shared" si="34"/>
        <v>11000</v>
      </c>
      <c r="K136" s="35">
        <f t="shared" si="35"/>
        <v>11000</v>
      </c>
      <c r="L136" s="35">
        <v>0</v>
      </c>
      <c r="M136" s="35">
        <v>7700</v>
      </c>
      <c r="N136" s="35">
        <v>3300</v>
      </c>
      <c r="O136" s="35">
        <v>0</v>
      </c>
      <c r="P136" s="35" t="s">
        <v>26</v>
      </c>
      <c r="Q136" s="60" t="s">
        <v>56</v>
      </c>
    </row>
    <row r="137" spans="1:17" s="101" customFormat="1" ht="110.25" customHeight="1" x14ac:dyDescent="0.2">
      <c r="A137" s="143">
        <v>21</v>
      </c>
      <c r="B137" s="133"/>
      <c r="C137" s="133"/>
      <c r="D137" s="33" t="s">
        <v>47</v>
      </c>
      <c r="E137" s="33" t="s">
        <v>111</v>
      </c>
      <c r="F137" s="33" t="s">
        <v>111</v>
      </c>
      <c r="G137" s="33" t="s">
        <v>54</v>
      </c>
      <c r="H137" s="34"/>
      <c r="I137" s="35" t="s">
        <v>76</v>
      </c>
      <c r="J137" s="35">
        <f t="shared" si="34"/>
        <v>36100</v>
      </c>
      <c r="K137" s="35">
        <f t="shared" si="35"/>
        <v>36100</v>
      </c>
      <c r="L137" s="35">
        <v>0</v>
      </c>
      <c r="M137" s="35">
        <v>25270</v>
      </c>
      <c r="N137" s="35">
        <v>10830</v>
      </c>
      <c r="O137" s="35">
        <v>0</v>
      </c>
      <c r="P137" s="35" t="s">
        <v>26</v>
      </c>
      <c r="Q137" s="60" t="s">
        <v>56</v>
      </c>
    </row>
    <row r="138" spans="1:17" s="101" customFormat="1" ht="110.25" customHeight="1" x14ac:dyDescent="0.2">
      <c r="A138" s="143">
        <v>22</v>
      </c>
      <c r="B138" s="133"/>
      <c r="C138" s="133"/>
      <c r="D138" s="33" t="s">
        <v>48</v>
      </c>
      <c r="E138" s="33" t="s">
        <v>111</v>
      </c>
      <c r="F138" s="33" t="s">
        <v>111</v>
      </c>
      <c r="G138" s="33" t="s">
        <v>54</v>
      </c>
      <c r="H138" s="34"/>
      <c r="I138" s="35" t="s">
        <v>77</v>
      </c>
      <c r="J138" s="35">
        <f t="shared" si="34"/>
        <v>54800</v>
      </c>
      <c r="K138" s="35">
        <f t="shared" si="35"/>
        <v>54800</v>
      </c>
      <c r="L138" s="35">
        <v>0</v>
      </c>
      <c r="M138" s="35">
        <v>38360</v>
      </c>
      <c r="N138" s="35">
        <v>16440</v>
      </c>
      <c r="O138" s="35">
        <v>0</v>
      </c>
      <c r="P138" s="35" t="s">
        <v>26</v>
      </c>
      <c r="Q138" s="60" t="s">
        <v>56</v>
      </c>
    </row>
    <row r="139" spans="1:17" s="101" customFormat="1" ht="110.25" customHeight="1" x14ac:dyDescent="0.2">
      <c r="A139" s="143">
        <v>23</v>
      </c>
      <c r="B139" s="133"/>
      <c r="C139" s="133"/>
      <c r="D139" s="33" t="s">
        <v>49</v>
      </c>
      <c r="E139" s="33" t="s">
        <v>111</v>
      </c>
      <c r="F139" s="33" t="s">
        <v>111</v>
      </c>
      <c r="G139" s="33" t="s">
        <v>54</v>
      </c>
      <c r="H139" s="34"/>
      <c r="I139" s="35" t="s">
        <v>78</v>
      </c>
      <c r="J139" s="35">
        <f t="shared" si="34"/>
        <v>12500</v>
      </c>
      <c r="K139" s="35">
        <f t="shared" si="35"/>
        <v>12500</v>
      </c>
      <c r="L139" s="35">
        <v>0</v>
      </c>
      <c r="M139" s="35">
        <v>8750</v>
      </c>
      <c r="N139" s="35">
        <v>3750</v>
      </c>
      <c r="O139" s="35">
        <v>0</v>
      </c>
      <c r="P139" s="35" t="s">
        <v>26</v>
      </c>
      <c r="Q139" s="60" t="s">
        <v>56</v>
      </c>
    </row>
    <row r="140" spans="1:17" s="101" customFormat="1" ht="110.25" customHeight="1" x14ac:dyDescent="0.2">
      <c r="A140" s="143">
        <v>24</v>
      </c>
      <c r="B140" s="133"/>
      <c r="C140" s="133"/>
      <c r="D140" s="33" t="s">
        <v>50</v>
      </c>
      <c r="E140" s="33" t="s">
        <v>111</v>
      </c>
      <c r="F140" s="33" t="s">
        <v>111</v>
      </c>
      <c r="G140" s="33" t="s">
        <v>54</v>
      </c>
      <c r="H140" s="34"/>
      <c r="I140" s="35" t="s">
        <v>79</v>
      </c>
      <c r="J140" s="35">
        <f t="shared" si="34"/>
        <v>7200</v>
      </c>
      <c r="K140" s="35">
        <f t="shared" si="35"/>
        <v>7200</v>
      </c>
      <c r="L140" s="35">
        <v>0</v>
      </c>
      <c r="M140" s="35">
        <v>5040</v>
      </c>
      <c r="N140" s="35">
        <v>2160</v>
      </c>
      <c r="O140" s="35">
        <v>0</v>
      </c>
      <c r="P140" s="35" t="s">
        <v>26</v>
      </c>
      <c r="Q140" s="60" t="s">
        <v>56</v>
      </c>
    </row>
    <row r="141" spans="1:17" s="101" customFormat="1" ht="110.25" customHeight="1" x14ac:dyDescent="0.2">
      <c r="A141" s="143">
        <v>25</v>
      </c>
      <c r="B141" s="133"/>
      <c r="C141" s="133"/>
      <c r="D141" s="33" t="s">
        <v>51</v>
      </c>
      <c r="E141" s="33" t="s">
        <v>111</v>
      </c>
      <c r="F141" s="33" t="s">
        <v>111</v>
      </c>
      <c r="G141" s="33" t="s">
        <v>54</v>
      </c>
      <c r="H141" s="34"/>
      <c r="I141" s="35" t="s">
        <v>80</v>
      </c>
      <c r="J141" s="35">
        <f t="shared" si="34"/>
        <v>50800</v>
      </c>
      <c r="K141" s="35">
        <f t="shared" si="35"/>
        <v>50800</v>
      </c>
      <c r="L141" s="35">
        <v>0</v>
      </c>
      <c r="M141" s="35">
        <v>35560</v>
      </c>
      <c r="N141" s="35">
        <v>15240</v>
      </c>
      <c r="O141" s="35">
        <v>0</v>
      </c>
      <c r="P141" s="35" t="s">
        <v>26</v>
      </c>
      <c r="Q141" s="60" t="s">
        <v>56</v>
      </c>
    </row>
    <row r="142" spans="1:17" s="101" customFormat="1" ht="110.25" customHeight="1" x14ac:dyDescent="0.2">
      <c r="A142" s="143">
        <v>26</v>
      </c>
      <c r="B142" s="133"/>
      <c r="C142" s="133"/>
      <c r="D142" s="33" t="s">
        <v>52</v>
      </c>
      <c r="E142" s="33" t="s">
        <v>111</v>
      </c>
      <c r="F142" s="33" t="s">
        <v>111</v>
      </c>
      <c r="G142" s="33" t="s">
        <v>54</v>
      </c>
      <c r="H142" s="34"/>
      <c r="I142" s="34" t="s">
        <v>81</v>
      </c>
      <c r="J142" s="35">
        <f t="shared" si="34"/>
        <v>82000</v>
      </c>
      <c r="K142" s="35">
        <f t="shared" si="35"/>
        <v>82000</v>
      </c>
      <c r="L142" s="35">
        <v>0</v>
      </c>
      <c r="M142" s="35">
        <v>57400</v>
      </c>
      <c r="N142" s="35">
        <v>24600</v>
      </c>
      <c r="O142" s="35">
        <v>0</v>
      </c>
      <c r="P142" s="35" t="s">
        <v>26</v>
      </c>
      <c r="Q142" s="60" t="s">
        <v>56</v>
      </c>
    </row>
    <row r="143" spans="1:17" s="101" customFormat="1" ht="110.25" customHeight="1" thickBot="1" x14ac:dyDescent="0.25">
      <c r="A143" s="144">
        <v>27</v>
      </c>
      <c r="B143" s="134"/>
      <c r="C143" s="134"/>
      <c r="D143" s="61" t="s">
        <v>145</v>
      </c>
      <c r="E143" s="61" t="s">
        <v>111</v>
      </c>
      <c r="F143" s="61" t="s">
        <v>111</v>
      </c>
      <c r="G143" s="61" t="s">
        <v>54</v>
      </c>
      <c r="H143" s="62"/>
      <c r="I143" s="62" t="s">
        <v>82</v>
      </c>
      <c r="J143" s="63">
        <f t="shared" si="34"/>
        <v>66500</v>
      </c>
      <c r="K143" s="35">
        <f>SUM(L143:O143)</f>
        <v>66500</v>
      </c>
      <c r="L143" s="63">
        <v>0</v>
      </c>
      <c r="M143" s="63">
        <v>46550</v>
      </c>
      <c r="N143" s="63">
        <v>19950</v>
      </c>
      <c r="O143" s="63">
        <v>0</v>
      </c>
      <c r="P143" s="63" t="s">
        <v>26</v>
      </c>
      <c r="Q143" s="64" t="s">
        <v>56</v>
      </c>
    </row>
    <row r="144" spans="1:17" s="24" customFormat="1" ht="32.25" customHeight="1" thickBot="1" x14ac:dyDescent="0.35">
      <c r="A144" s="105" t="s">
        <v>133</v>
      </c>
      <c r="B144" s="106"/>
      <c r="C144" s="29"/>
      <c r="D144" s="29"/>
      <c r="E144" s="23"/>
      <c r="F144" s="23"/>
      <c r="G144" s="23"/>
      <c r="H144" s="23"/>
      <c r="I144" s="23"/>
      <c r="J144" s="25">
        <f>SUM(J117:J143)</f>
        <v>4186054</v>
      </c>
      <c r="K144" s="25">
        <f t="shared" ref="K144:O144" si="36">SUM(K117:K143)</f>
        <v>4186054</v>
      </c>
      <c r="L144" s="25">
        <f t="shared" si="36"/>
        <v>0</v>
      </c>
      <c r="M144" s="25">
        <f t="shared" si="36"/>
        <v>2930237.8</v>
      </c>
      <c r="N144" s="25">
        <f t="shared" si="36"/>
        <v>1255816.2</v>
      </c>
      <c r="O144" s="25">
        <f t="shared" si="36"/>
        <v>0</v>
      </c>
      <c r="P144" s="25"/>
      <c r="Q144" s="26"/>
    </row>
    <row r="145" spans="1:115" s="21" customFormat="1" ht="47.25" customHeight="1" x14ac:dyDescent="0.25">
      <c r="A145" s="107" t="s">
        <v>155</v>
      </c>
      <c r="B145" s="108"/>
      <c r="C145" s="108"/>
      <c r="D145" s="108"/>
      <c r="E145" s="36"/>
      <c r="F145" s="36"/>
      <c r="G145" s="36"/>
      <c r="H145" s="37"/>
      <c r="I145" s="37"/>
      <c r="J145" s="38">
        <f>J116+J144</f>
        <v>5386054</v>
      </c>
      <c r="K145" s="38">
        <f>K146+K147+K148</f>
        <v>5386054</v>
      </c>
      <c r="L145" s="38">
        <f t="shared" ref="K145:O145" si="37">L116+L144</f>
        <v>0</v>
      </c>
      <c r="M145" s="38">
        <f t="shared" si="37"/>
        <v>4130237.8</v>
      </c>
      <c r="N145" s="38">
        <f t="shared" si="37"/>
        <v>1255816.2</v>
      </c>
      <c r="O145" s="38">
        <f t="shared" si="37"/>
        <v>0</v>
      </c>
      <c r="P145" s="39"/>
      <c r="Q145" s="40"/>
    </row>
    <row r="146" spans="1:115" s="21" customFormat="1" ht="47.25" customHeight="1" x14ac:dyDescent="0.25">
      <c r="A146" s="7" t="s">
        <v>89</v>
      </c>
      <c r="B146" s="8"/>
      <c r="C146" s="11"/>
      <c r="D146" s="8"/>
      <c r="E146" s="8"/>
      <c r="F146" s="8"/>
      <c r="G146" s="8"/>
      <c r="H146" s="8"/>
      <c r="I146" s="8"/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5"/>
      <c r="Q146" s="17"/>
    </row>
    <row r="147" spans="1:115" s="21" customFormat="1" ht="47.25" customHeight="1" x14ac:dyDescent="0.25">
      <c r="A147" s="9" t="s">
        <v>151</v>
      </c>
      <c r="B147" s="10"/>
      <c r="C147" s="13"/>
      <c r="D147" s="10"/>
      <c r="E147" s="10"/>
      <c r="F147" s="10"/>
      <c r="G147" s="10"/>
      <c r="H147" s="10"/>
      <c r="I147" s="10"/>
      <c r="J147" s="14">
        <f>J143+J142+J141+J140+J139+J138+J137+J136+J135+J134+J133+J132+J131+J130+J129+J128+J127+J126+J125+J124+J123+J122+J121+J120+J119+J118+J117</f>
        <v>4186054</v>
      </c>
      <c r="K147" s="14">
        <f t="shared" ref="K147:O147" si="38">K143+K142+K141+K140+K139+K138+K137+K136+K135+K134+K133+K132+K131+K130+K129+K128+K127+K126+K125+K124+K123+K122+K121+K120+K119+K118+K117</f>
        <v>4186054</v>
      </c>
      <c r="L147" s="14">
        <f t="shared" si="38"/>
        <v>0</v>
      </c>
      <c r="M147" s="14">
        <f t="shared" si="38"/>
        <v>2930237.8</v>
      </c>
      <c r="N147" s="14">
        <f t="shared" si="38"/>
        <v>1255816.2</v>
      </c>
      <c r="O147" s="14">
        <f t="shared" si="38"/>
        <v>0</v>
      </c>
      <c r="P147" s="16"/>
      <c r="Q147" s="18"/>
    </row>
    <row r="148" spans="1:115" s="21" customFormat="1" ht="47.25" customHeight="1" thickBot="1" x14ac:dyDescent="0.3">
      <c r="A148" s="49" t="s">
        <v>94</v>
      </c>
      <c r="B148" s="50"/>
      <c r="C148" s="50"/>
      <c r="D148" s="50"/>
      <c r="E148" s="50"/>
      <c r="F148" s="50"/>
      <c r="G148" s="50"/>
      <c r="H148" s="50"/>
      <c r="I148" s="50"/>
      <c r="J148" s="51">
        <f>J115</f>
        <v>1200000</v>
      </c>
      <c r="K148" s="51">
        <f t="shared" ref="K148:O148" si="39">K115</f>
        <v>1200000</v>
      </c>
      <c r="L148" s="51">
        <f t="shared" si="39"/>
        <v>0</v>
      </c>
      <c r="M148" s="51">
        <f t="shared" si="39"/>
        <v>1200000</v>
      </c>
      <c r="N148" s="51">
        <f t="shared" si="39"/>
        <v>0</v>
      </c>
      <c r="O148" s="51">
        <f t="shared" si="39"/>
        <v>0</v>
      </c>
      <c r="P148" s="19"/>
      <c r="Q148" s="20"/>
    </row>
    <row r="149" spans="1:115" s="140" customFormat="1" ht="60" customHeight="1" thickBot="1" x14ac:dyDescent="0.3">
      <c r="A149" s="112" t="s">
        <v>176</v>
      </c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4"/>
    </row>
    <row r="150" spans="1:115" s="21" customFormat="1" ht="110.25" customHeight="1" thickBot="1" x14ac:dyDescent="0.35">
      <c r="A150" s="30">
        <v>1</v>
      </c>
      <c r="B150" s="31" t="s">
        <v>111</v>
      </c>
      <c r="C150" s="31" t="s">
        <v>111</v>
      </c>
      <c r="D150" s="44" t="s">
        <v>111</v>
      </c>
      <c r="E150" s="44" t="s">
        <v>111</v>
      </c>
      <c r="F150" s="44" t="s">
        <v>111</v>
      </c>
      <c r="G150" s="44" t="s">
        <v>111</v>
      </c>
      <c r="H150" s="45" t="s">
        <v>111</v>
      </c>
      <c r="I150" s="31" t="s">
        <v>111</v>
      </c>
      <c r="J150" s="46">
        <v>0</v>
      </c>
      <c r="K150" s="32">
        <v>0</v>
      </c>
      <c r="L150" s="46">
        <v>0</v>
      </c>
      <c r="M150" s="46">
        <v>0</v>
      </c>
      <c r="N150" s="46">
        <v>0</v>
      </c>
      <c r="O150" s="46">
        <v>0</v>
      </c>
      <c r="P150" s="47" t="s">
        <v>109</v>
      </c>
      <c r="Q150" s="48" t="s">
        <v>111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</row>
    <row r="151" spans="1:115" s="24" customFormat="1" ht="32.25" customHeight="1" thickBot="1" x14ac:dyDescent="0.35">
      <c r="A151" s="105" t="s">
        <v>108</v>
      </c>
      <c r="B151" s="106"/>
      <c r="C151" s="29"/>
      <c r="D151" s="29"/>
      <c r="E151" s="23"/>
      <c r="F151" s="23"/>
      <c r="G151" s="23"/>
      <c r="H151" s="23"/>
      <c r="I151" s="23"/>
      <c r="J151" s="25">
        <f>SUM(J150)</f>
        <v>0</v>
      </c>
      <c r="K151" s="25">
        <f>SUM(K150)</f>
        <v>0</v>
      </c>
      <c r="L151" s="25">
        <f t="shared" ref="L151:O151" si="40">SUM(L150)</f>
        <v>0</v>
      </c>
      <c r="M151" s="25">
        <f t="shared" si="40"/>
        <v>0</v>
      </c>
      <c r="N151" s="25">
        <f t="shared" si="40"/>
        <v>0</v>
      </c>
      <c r="O151" s="25">
        <f t="shared" si="40"/>
        <v>0</v>
      </c>
      <c r="P151" s="25"/>
      <c r="Q151" s="26"/>
    </row>
    <row r="152" spans="1:115" s="21" customFormat="1" ht="47.25" customHeight="1" x14ac:dyDescent="0.25">
      <c r="A152" s="107" t="s">
        <v>106</v>
      </c>
      <c r="B152" s="108"/>
      <c r="C152" s="108"/>
      <c r="D152" s="108"/>
      <c r="E152" s="36"/>
      <c r="F152" s="36"/>
      <c r="G152" s="36"/>
      <c r="H152" s="37"/>
      <c r="I152" s="37"/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9"/>
      <c r="Q152" s="40"/>
    </row>
    <row r="153" spans="1:115" s="21" customFormat="1" ht="47.25" customHeight="1" x14ac:dyDescent="0.25">
      <c r="A153" s="7" t="s">
        <v>89</v>
      </c>
      <c r="B153" s="8"/>
      <c r="C153" s="11"/>
      <c r="D153" s="8"/>
      <c r="E153" s="8"/>
      <c r="F153" s="8"/>
      <c r="G153" s="8"/>
      <c r="H153" s="8"/>
      <c r="I153" s="8"/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5"/>
      <c r="Q153" s="17"/>
    </row>
    <row r="154" spans="1:115" s="21" customFormat="1" ht="47.25" customHeight="1" x14ac:dyDescent="0.25">
      <c r="A154" s="9" t="s">
        <v>93</v>
      </c>
      <c r="B154" s="10"/>
      <c r="C154" s="13"/>
      <c r="D154" s="10"/>
      <c r="E154" s="10"/>
      <c r="F154" s="10"/>
      <c r="G154" s="10"/>
      <c r="H154" s="10"/>
      <c r="I154" s="10"/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6"/>
      <c r="Q154" s="18"/>
    </row>
    <row r="155" spans="1:115" s="21" customFormat="1" ht="47.25" customHeight="1" thickBot="1" x14ac:dyDescent="0.3">
      <c r="A155" s="49" t="s">
        <v>113</v>
      </c>
      <c r="B155" s="50"/>
      <c r="C155" s="50"/>
      <c r="D155" s="50"/>
      <c r="E155" s="50"/>
      <c r="F155" s="50"/>
      <c r="G155" s="50"/>
      <c r="H155" s="50"/>
      <c r="I155" s="50"/>
      <c r="J155" s="51">
        <v>0</v>
      </c>
      <c r="K155" s="51">
        <v>0</v>
      </c>
      <c r="L155" s="51">
        <v>0</v>
      </c>
      <c r="M155" s="51">
        <v>0</v>
      </c>
      <c r="N155" s="51">
        <v>0</v>
      </c>
      <c r="O155" s="51">
        <v>0</v>
      </c>
      <c r="P155" s="19"/>
      <c r="Q155" s="20"/>
    </row>
    <row r="156" spans="1:115" s="140" customFormat="1" ht="60" customHeight="1" thickBot="1" x14ac:dyDescent="0.3">
      <c r="A156" s="112" t="s">
        <v>175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4"/>
    </row>
    <row r="157" spans="1:115" s="21" customFormat="1" ht="110.25" customHeight="1" thickBot="1" x14ac:dyDescent="0.35">
      <c r="A157" s="30">
        <v>1</v>
      </c>
      <c r="B157" s="31" t="s">
        <v>111</v>
      </c>
      <c r="C157" s="31" t="s">
        <v>111</v>
      </c>
      <c r="D157" s="44" t="s">
        <v>111</v>
      </c>
      <c r="E157" s="44" t="s">
        <v>111</v>
      </c>
      <c r="F157" s="44" t="s">
        <v>111</v>
      </c>
      <c r="G157" s="44" t="s">
        <v>111</v>
      </c>
      <c r="H157" s="45" t="s">
        <v>111</v>
      </c>
      <c r="I157" s="31" t="s">
        <v>111</v>
      </c>
      <c r="J157" s="46">
        <v>0</v>
      </c>
      <c r="K157" s="32">
        <v>0</v>
      </c>
      <c r="L157" s="46">
        <v>0</v>
      </c>
      <c r="M157" s="46">
        <v>0</v>
      </c>
      <c r="N157" s="46">
        <v>0</v>
      </c>
      <c r="O157" s="46">
        <v>0</v>
      </c>
      <c r="P157" s="47" t="s">
        <v>110</v>
      </c>
      <c r="Q157" s="48" t="s">
        <v>111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</row>
    <row r="158" spans="1:115" s="24" customFormat="1" ht="32.25" customHeight="1" thickBot="1" x14ac:dyDescent="0.35">
      <c r="A158" s="105" t="s">
        <v>108</v>
      </c>
      <c r="B158" s="106"/>
      <c r="C158" s="29"/>
      <c r="D158" s="29"/>
      <c r="E158" s="23"/>
      <c r="F158" s="23"/>
      <c r="G158" s="23"/>
      <c r="H158" s="23"/>
      <c r="I158" s="23"/>
      <c r="J158" s="25">
        <f>SUM(J157)</f>
        <v>0</v>
      </c>
      <c r="K158" s="25">
        <f>SUM(K157)</f>
        <v>0</v>
      </c>
      <c r="L158" s="25">
        <f t="shared" ref="L158:O158" si="41">SUM(L157)</f>
        <v>0</v>
      </c>
      <c r="M158" s="25">
        <f t="shared" si="41"/>
        <v>0</v>
      </c>
      <c r="N158" s="25">
        <f t="shared" si="41"/>
        <v>0</v>
      </c>
      <c r="O158" s="25">
        <f t="shared" si="41"/>
        <v>0</v>
      </c>
      <c r="P158" s="25"/>
      <c r="Q158" s="26"/>
    </row>
    <row r="159" spans="1:115" s="21" customFormat="1" ht="47.25" customHeight="1" x14ac:dyDescent="0.25">
      <c r="A159" s="107" t="s">
        <v>106</v>
      </c>
      <c r="B159" s="108"/>
      <c r="C159" s="108"/>
      <c r="D159" s="108"/>
      <c r="E159" s="36"/>
      <c r="F159" s="36"/>
      <c r="G159" s="36"/>
      <c r="H159" s="37"/>
      <c r="I159" s="37"/>
      <c r="J159" s="38">
        <v>0</v>
      </c>
      <c r="K159" s="38">
        <v>0</v>
      </c>
      <c r="L159" s="38">
        <v>0</v>
      </c>
      <c r="M159" s="38">
        <v>0</v>
      </c>
      <c r="N159" s="38">
        <v>0</v>
      </c>
      <c r="O159" s="38">
        <v>0</v>
      </c>
      <c r="P159" s="39"/>
      <c r="Q159" s="40"/>
    </row>
    <row r="160" spans="1:115" s="21" customFormat="1" ht="47.25" customHeight="1" x14ac:dyDescent="0.25">
      <c r="A160" s="7" t="s">
        <v>89</v>
      </c>
      <c r="B160" s="8"/>
      <c r="C160" s="11"/>
      <c r="D160" s="8"/>
      <c r="E160" s="8"/>
      <c r="F160" s="8"/>
      <c r="G160" s="8"/>
      <c r="H160" s="8"/>
      <c r="I160" s="8"/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5"/>
      <c r="Q160" s="17"/>
    </row>
    <row r="161" spans="1:17" s="21" customFormat="1" ht="47.25" customHeight="1" x14ac:dyDescent="0.25">
      <c r="A161" s="9" t="s">
        <v>93</v>
      </c>
      <c r="B161" s="10"/>
      <c r="C161" s="13"/>
      <c r="D161" s="10"/>
      <c r="E161" s="10"/>
      <c r="F161" s="10"/>
      <c r="G161" s="10"/>
      <c r="H161" s="10"/>
      <c r="I161" s="10"/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6"/>
      <c r="Q161" s="18"/>
    </row>
    <row r="162" spans="1:17" s="21" customFormat="1" ht="47.25" customHeight="1" thickBot="1" x14ac:dyDescent="0.3">
      <c r="A162" s="49" t="s">
        <v>90</v>
      </c>
      <c r="B162" s="50"/>
      <c r="C162" s="50"/>
      <c r="D162" s="50"/>
      <c r="E162" s="50"/>
      <c r="F162" s="50"/>
      <c r="G162" s="50"/>
      <c r="H162" s="50"/>
      <c r="I162" s="50"/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19"/>
      <c r="Q162" s="20"/>
    </row>
    <row r="163" spans="1:17" s="140" customFormat="1" ht="60" customHeight="1" thickBot="1" x14ac:dyDescent="0.3">
      <c r="A163" s="112" t="s">
        <v>174</v>
      </c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4"/>
    </row>
    <row r="164" spans="1:17" s="22" customFormat="1" ht="111" customHeight="1" thickBot="1" x14ac:dyDescent="0.3">
      <c r="A164" s="97">
        <v>1</v>
      </c>
      <c r="B164" s="97" t="s">
        <v>117</v>
      </c>
      <c r="C164" s="97">
        <v>4818001450</v>
      </c>
      <c r="D164" s="97" t="s">
        <v>146</v>
      </c>
      <c r="E164" s="97" t="s">
        <v>111</v>
      </c>
      <c r="F164" s="97" t="s">
        <v>111</v>
      </c>
      <c r="G164" s="97" t="s">
        <v>111</v>
      </c>
      <c r="H164" s="98" t="s">
        <v>111</v>
      </c>
      <c r="I164" s="97" t="s">
        <v>99</v>
      </c>
      <c r="J164" s="99">
        <f>N164</f>
        <v>11650321.189999999</v>
      </c>
      <c r="K164" s="99">
        <f>SUM(L164:O164)</f>
        <v>11650321.189999999</v>
      </c>
      <c r="L164" s="99">
        <v>0</v>
      </c>
      <c r="M164" s="99">
        <v>0</v>
      </c>
      <c r="N164" s="99">
        <v>11650321.189999999</v>
      </c>
      <c r="O164" s="99">
        <v>0</v>
      </c>
      <c r="P164" s="99" t="s">
        <v>27</v>
      </c>
      <c r="Q164" s="100" t="s">
        <v>56</v>
      </c>
    </row>
    <row r="165" spans="1:17" s="24" customFormat="1" ht="32.25" customHeight="1" thickBot="1" x14ac:dyDescent="0.35">
      <c r="A165" s="105" t="s">
        <v>97</v>
      </c>
      <c r="B165" s="106"/>
      <c r="C165" s="29"/>
      <c r="D165" s="29"/>
      <c r="E165" s="23"/>
      <c r="F165" s="23"/>
      <c r="G165" s="23"/>
      <c r="H165" s="23"/>
      <c r="I165" s="23"/>
      <c r="J165" s="25">
        <f>SUM(J164:J164)</f>
        <v>11650321.189999999</v>
      </c>
      <c r="K165" s="25">
        <f t="shared" ref="K165:O165" si="42">SUM(K164:K164)</f>
        <v>11650321.189999999</v>
      </c>
      <c r="L165" s="25">
        <f t="shared" si="42"/>
        <v>0</v>
      </c>
      <c r="M165" s="25">
        <f t="shared" si="42"/>
        <v>0</v>
      </c>
      <c r="N165" s="25">
        <f t="shared" si="42"/>
        <v>11650321.189999999</v>
      </c>
      <c r="O165" s="25">
        <f t="shared" si="42"/>
        <v>0</v>
      </c>
      <c r="P165" s="25"/>
      <c r="Q165" s="26"/>
    </row>
    <row r="166" spans="1:17" s="22" customFormat="1" ht="111" customHeight="1" thickBot="1" x14ac:dyDescent="0.3">
      <c r="A166" s="97">
        <v>1</v>
      </c>
      <c r="B166" s="97" t="s">
        <v>103</v>
      </c>
      <c r="C166" s="97">
        <v>4818009265</v>
      </c>
      <c r="D166" s="97" t="s">
        <v>147</v>
      </c>
      <c r="E166" s="97" t="s">
        <v>111</v>
      </c>
      <c r="F166" s="97" t="s">
        <v>111</v>
      </c>
      <c r="G166" s="97" t="s">
        <v>111</v>
      </c>
      <c r="H166" s="98" t="s">
        <v>111</v>
      </c>
      <c r="I166" s="97" t="s">
        <v>105</v>
      </c>
      <c r="J166" s="99">
        <f>K166</f>
        <v>3500000</v>
      </c>
      <c r="K166" s="99">
        <f>L166+M166+N166+O166</f>
        <v>3500000</v>
      </c>
      <c r="L166" s="99">
        <v>0</v>
      </c>
      <c r="M166" s="99">
        <v>0</v>
      </c>
      <c r="N166" s="99">
        <v>3500000</v>
      </c>
      <c r="O166" s="99">
        <v>0</v>
      </c>
      <c r="P166" s="99" t="s">
        <v>27</v>
      </c>
      <c r="Q166" s="100" t="s">
        <v>56</v>
      </c>
    </row>
    <row r="167" spans="1:17" s="24" customFormat="1" ht="32.25" customHeight="1" thickBot="1" x14ac:dyDescent="0.35">
      <c r="A167" s="105" t="s">
        <v>97</v>
      </c>
      <c r="B167" s="106"/>
      <c r="C167" s="29"/>
      <c r="D167" s="29"/>
      <c r="E167" s="23"/>
      <c r="F167" s="23"/>
      <c r="G167" s="23"/>
      <c r="H167" s="23"/>
      <c r="I167" s="23"/>
      <c r="J167" s="25">
        <f>J166</f>
        <v>3500000</v>
      </c>
      <c r="K167" s="25">
        <f t="shared" ref="K167:O167" si="43">K166</f>
        <v>3500000</v>
      </c>
      <c r="L167" s="25">
        <f t="shared" si="43"/>
        <v>0</v>
      </c>
      <c r="M167" s="25">
        <f t="shared" si="43"/>
        <v>0</v>
      </c>
      <c r="N167" s="25">
        <f t="shared" si="43"/>
        <v>3500000</v>
      </c>
      <c r="O167" s="25">
        <f t="shared" si="43"/>
        <v>0</v>
      </c>
      <c r="P167" s="25"/>
      <c r="Q167" s="26"/>
    </row>
    <row r="168" spans="1:17" s="21" customFormat="1" ht="110.25" customHeight="1" x14ac:dyDescent="0.25">
      <c r="A168" s="142">
        <v>1</v>
      </c>
      <c r="B168" s="132" t="s">
        <v>131</v>
      </c>
      <c r="C168" s="132">
        <v>4818010084</v>
      </c>
      <c r="D168" s="56" t="s">
        <v>28</v>
      </c>
      <c r="E168" s="56" t="s">
        <v>111</v>
      </c>
      <c r="F168" s="56" t="s">
        <v>111</v>
      </c>
      <c r="G168" s="56" t="s">
        <v>54</v>
      </c>
      <c r="H168" s="57"/>
      <c r="I168" s="56" t="s">
        <v>55</v>
      </c>
      <c r="J168" s="58">
        <v>142000</v>
      </c>
      <c r="K168" s="58">
        <f>SUM(L168:O168)</f>
        <v>142000</v>
      </c>
      <c r="L168" s="58">
        <v>0</v>
      </c>
      <c r="M168" s="58">
        <v>99400</v>
      </c>
      <c r="N168" s="58">
        <v>42600</v>
      </c>
      <c r="O168" s="58">
        <v>0</v>
      </c>
      <c r="P168" s="58" t="s">
        <v>27</v>
      </c>
      <c r="Q168" s="59" t="s">
        <v>56</v>
      </c>
    </row>
    <row r="169" spans="1:17" s="21" customFormat="1" ht="110.25" customHeight="1" x14ac:dyDescent="0.25">
      <c r="A169" s="143">
        <v>2</v>
      </c>
      <c r="B169" s="133"/>
      <c r="C169" s="133"/>
      <c r="D169" s="33" t="s">
        <v>29</v>
      </c>
      <c r="E169" s="33" t="s">
        <v>111</v>
      </c>
      <c r="F169" s="33" t="s">
        <v>111</v>
      </c>
      <c r="G169" s="33" t="s">
        <v>54</v>
      </c>
      <c r="H169" s="34"/>
      <c r="I169" s="35" t="s">
        <v>57</v>
      </c>
      <c r="J169" s="35">
        <v>875600</v>
      </c>
      <c r="K169" s="35">
        <f>SUM(L169:O169)</f>
        <v>875600</v>
      </c>
      <c r="L169" s="35">
        <v>0</v>
      </c>
      <c r="M169" s="35">
        <v>612920</v>
      </c>
      <c r="N169" s="35">
        <v>262680</v>
      </c>
      <c r="O169" s="35">
        <v>0</v>
      </c>
      <c r="P169" s="35" t="s">
        <v>27</v>
      </c>
      <c r="Q169" s="60" t="s">
        <v>56</v>
      </c>
    </row>
    <row r="170" spans="1:17" s="21" customFormat="1" ht="110.25" customHeight="1" x14ac:dyDescent="0.25">
      <c r="A170" s="143">
        <v>3</v>
      </c>
      <c r="B170" s="133"/>
      <c r="C170" s="133"/>
      <c r="D170" s="33" t="s">
        <v>30</v>
      </c>
      <c r="E170" s="33" t="s">
        <v>111</v>
      </c>
      <c r="F170" s="33" t="s">
        <v>111</v>
      </c>
      <c r="G170" s="33" t="s">
        <v>54</v>
      </c>
      <c r="H170" s="34"/>
      <c r="I170" s="35" t="s">
        <v>58</v>
      </c>
      <c r="J170" s="35">
        <v>865000</v>
      </c>
      <c r="K170" s="35">
        <f t="shared" ref="K170:K182" si="44">SUM(L170:O170)</f>
        <v>865000</v>
      </c>
      <c r="L170" s="35">
        <v>0</v>
      </c>
      <c r="M170" s="35">
        <v>605500</v>
      </c>
      <c r="N170" s="35">
        <v>259500</v>
      </c>
      <c r="O170" s="35">
        <v>0</v>
      </c>
      <c r="P170" s="35" t="s">
        <v>27</v>
      </c>
      <c r="Q170" s="60" t="s">
        <v>56</v>
      </c>
    </row>
    <row r="171" spans="1:17" s="21" customFormat="1" ht="110.25" customHeight="1" x14ac:dyDescent="0.25">
      <c r="A171" s="143">
        <v>4</v>
      </c>
      <c r="B171" s="133"/>
      <c r="C171" s="133"/>
      <c r="D171" s="33" t="s">
        <v>31</v>
      </c>
      <c r="E171" s="33" t="s">
        <v>111</v>
      </c>
      <c r="F171" s="33" t="s">
        <v>111</v>
      </c>
      <c r="G171" s="33" t="s">
        <v>54</v>
      </c>
      <c r="H171" s="34"/>
      <c r="I171" s="35" t="s">
        <v>59</v>
      </c>
      <c r="J171" s="35">
        <v>140000</v>
      </c>
      <c r="K171" s="35">
        <f t="shared" si="44"/>
        <v>140000</v>
      </c>
      <c r="L171" s="35">
        <v>0</v>
      </c>
      <c r="M171" s="35">
        <v>98000</v>
      </c>
      <c r="N171" s="35">
        <v>42000</v>
      </c>
      <c r="O171" s="35">
        <v>0</v>
      </c>
      <c r="P171" s="35" t="s">
        <v>27</v>
      </c>
      <c r="Q171" s="60" t="s">
        <v>56</v>
      </c>
    </row>
    <row r="172" spans="1:17" s="21" customFormat="1" ht="110.25" customHeight="1" x14ac:dyDescent="0.25">
      <c r="A172" s="143">
        <v>5</v>
      </c>
      <c r="B172" s="133"/>
      <c r="C172" s="133"/>
      <c r="D172" s="33" t="s">
        <v>32</v>
      </c>
      <c r="E172" s="33" t="s">
        <v>111</v>
      </c>
      <c r="F172" s="33" t="s">
        <v>111</v>
      </c>
      <c r="G172" s="33" t="s">
        <v>54</v>
      </c>
      <c r="H172" s="34"/>
      <c r="I172" s="35" t="s">
        <v>60</v>
      </c>
      <c r="J172" s="35">
        <v>39000</v>
      </c>
      <c r="K172" s="35">
        <f t="shared" si="44"/>
        <v>39000</v>
      </c>
      <c r="L172" s="35">
        <v>0</v>
      </c>
      <c r="M172" s="35">
        <v>27300</v>
      </c>
      <c r="N172" s="35">
        <v>11700</v>
      </c>
      <c r="O172" s="35">
        <v>0</v>
      </c>
      <c r="P172" s="35" t="s">
        <v>27</v>
      </c>
      <c r="Q172" s="60" t="s">
        <v>56</v>
      </c>
    </row>
    <row r="173" spans="1:17" s="21" customFormat="1" ht="110.25" customHeight="1" x14ac:dyDescent="0.25">
      <c r="A173" s="143">
        <v>6</v>
      </c>
      <c r="B173" s="133"/>
      <c r="C173" s="133"/>
      <c r="D173" s="33" t="s">
        <v>33</v>
      </c>
      <c r="E173" s="33" t="s">
        <v>111</v>
      </c>
      <c r="F173" s="33" t="s">
        <v>111</v>
      </c>
      <c r="G173" s="33" t="s">
        <v>54</v>
      </c>
      <c r="H173" s="34"/>
      <c r="I173" s="35" t="s">
        <v>61</v>
      </c>
      <c r="J173" s="35">
        <v>153200</v>
      </c>
      <c r="K173" s="35">
        <f t="shared" si="44"/>
        <v>153200</v>
      </c>
      <c r="L173" s="35">
        <v>0</v>
      </c>
      <c r="M173" s="35">
        <v>107240</v>
      </c>
      <c r="N173" s="35">
        <v>45960</v>
      </c>
      <c r="O173" s="35">
        <v>0</v>
      </c>
      <c r="P173" s="35" t="s">
        <v>27</v>
      </c>
      <c r="Q173" s="60" t="s">
        <v>56</v>
      </c>
    </row>
    <row r="174" spans="1:17" s="21" customFormat="1" ht="110.25" customHeight="1" x14ac:dyDescent="0.25">
      <c r="A174" s="143">
        <v>7</v>
      </c>
      <c r="B174" s="133"/>
      <c r="C174" s="133"/>
      <c r="D174" s="33" t="s">
        <v>34</v>
      </c>
      <c r="E174" s="33" t="s">
        <v>111</v>
      </c>
      <c r="F174" s="33" t="s">
        <v>111</v>
      </c>
      <c r="G174" s="33" t="s">
        <v>54</v>
      </c>
      <c r="H174" s="34"/>
      <c r="I174" s="35" t="s">
        <v>62</v>
      </c>
      <c r="J174" s="35">
        <v>204600</v>
      </c>
      <c r="K174" s="35">
        <f t="shared" si="44"/>
        <v>204600</v>
      </c>
      <c r="L174" s="35">
        <v>0</v>
      </c>
      <c r="M174" s="35">
        <v>143220</v>
      </c>
      <c r="N174" s="35">
        <v>61380</v>
      </c>
      <c r="O174" s="35">
        <v>0</v>
      </c>
      <c r="P174" s="35" t="s">
        <v>27</v>
      </c>
      <c r="Q174" s="60" t="s">
        <v>56</v>
      </c>
    </row>
    <row r="175" spans="1:17" s="21" customFormat="1" ht="110.25" customHeight="1" x14ac:dyDescent="0.25">
      <c r="A175" s="143">
        <v>8</v>
      </c>
      <c r="B175" s="133"/>
      <c r="C175" s="133"/>
      <c r="D175" s="33" t="s">
        <v>35</v>
      </c>
      <c r="E175" s="33" t="s">
        <v>111</v>
      </c>
      <c r="F175" s="33" t="s">
        <v>111</v>
      </c>
      <c r="G175" s="33" t="s">
        <v>54</v>
      </c>
      <c r="H175" s="34"/>
      <c r="I175" s="35" t="s">
        <v>63</v>
      </c>
      <c r="J175" s="35">
        <v>85300</v>
      </c>
      <c r="K175" s="35">
        <f t="shared" si="44"/>
        <v>85300</v>
      </c>
      <c r="L175" s="35">
        <v>0</v>
      </c>
      <c r="M175" s="35">
        <v>59710</v>
      </c>
      <c r="N175" s="35">
        <v>25590</v>
      </c>
      <c r="O175" s="35">
        <v>0</v>
      </c>
      <c r="P175" s="35" t="s">
        <v>27</v>
      </c>
      <c r="Q175" s="60" t="s">
        <v>56</v>
      </c>
    </row>
    <row r="176" spans="1:17" s="21" customFormat="1" ht="110.25" customHeight="1" x14ac:dyDescent="0.25">
      <c r="A176" s="143">
        <v>9</v>
      </c>
      <c r="B176" s="133"/>
      <c r="C176" s="133"/>
      <c r="D176" s="33" t="s">
        <v>37</v>
      </c>
      <c r="E176" s="33" t="s">
        <v>111</v>
      </c>
      <c r="F176" s="33" t="s">
        <v>111</v>
      </c>
      <c r="G176" s="33" t="s">
        <v>54</v>
      </c>
      <c r="H176" s="34"/>
      <c r="I176" s="35" t="s">
        <v>64</v>
      </c>
      <c r="J176" s="35">
        <v>69500</v>
      </c>
      <c r="K176" s="35">
        <f t="shared" si="44"/>
        <v>69500</v>
      </c>
      <c r="L176" s="35">
        <v>0</v>
      </c>
      <c r="M176" s="35">
        <v>48650</v>
      </c>
      <c r="N176" s="35">
        <v>20850</v>
      </c>
      <c r="O176" s="35">
        <v>0</v>
      </c>
      <c r="P176" s="35" t="s">
        <v>27</v>
      </c>
      <c r="Q176" s="60" t="s">
        <v>56</v>
      </c>
    </row>
    <row r="177" spans="1:115" s="21" customFormat="1" ht="110.25" customHeight="1" x14ac:dyDescent="0.25">
      <c r="A177" s="143">
        <v>10</v>
      </c>
      <c r="B177" s="133"/>
      <c r="C177" s="133"/>
      <c r="D177" s="33" t="s">
        <v>39</v>
      </c>
      <c r="E177" s="33" t="s">
        <v>111</v>
      </c>
      <c r="F177" s="33" t="s">
        <v>111</v>
      </c>
      <c r="G177" s="33" t="s">
        <v>54</v>
      </c>
      <c r="H177" s="34"/>
      <c r="I177" s="35" t="s">
        <v>84</v>
      </c>
      <c r="J177" s="35">
        <v>277800</v>
      </c>
      <c r="K177" s="35">
        <f t="shared" si="44"/>
        <v>277800</v>
      </c>
      <c r="L177" s="35">
        <v>0</v>
      </c>
      <c r="M177" s="35">
        <v>194460</v>
      </c>
      <c r="N177" s="35">
        <v>83340</v>
      </c>
      <c r="O177" s="35">
        <v>0</v>
      </c>
      <c r="P177" s="35" t="s">
        <v>27</v>
      </c>
      <c r="Q177" s="60" t="s">
        <v>56</v>
      </c>
    </row>
    <row r="178" spans="1:115" s="21" customFormat="1" ht="110.25" customHeight="1" x14ac:dyDescent="0.25">
      <c r="A178" s="143">
        <v>11</v>
      </c>
      <c r="B178" s="133"/>
      <c r="C178" s="133"/>
      <c r="D178" s="33" t="s">
        <v>40</v>
      </c>
      <c r="E178" s="33" t="s">
        <v>111</v>
      </c>
      <c r="F178" s="33" t="s">
        <v>111</v>
      </c>
      <c r="G178" s="33" t="s">
        <v>54</v>
      </c>
      <c r="H178" s="34"/>
      <c r="I178" s="35" t="s">
        <v>68</v>
      </c>
      <c r="J178" s="35">
        <v>146900</v>
      </c>
      <c r="K178" s="35">
        <f t="shared" si="44"/>
        <v>146900</v>
      </c>
      <c r="L178" s="35">
        <v>0</v>
      </c>
      <c r="M178" s="35">
        <v>102830</v>
      </c>
      <c r="N178" s="35">
        <v>44070</v>
      </c>
      <c r="O178" s="35">
        <v>0</v>
      </c>
      <c r="P178" s="35" t="s">
        <v>27</v>
      </c>
      <c r="Q178" s="60" t="s">
        <v>56</v>
      </c>
    </row>
    <row r="179" spans="1:115" s="21" customFormat="1" ht="110.25" customHeight="1" x14ac:dyDescent="0.25">
      <c r="A179" s="143">
        <v>12</v>
      </c>
      <c r="B179" s="133"/>
      <c r="C179" s="133"/>
      <c r="D179" s="33" t="s">
        <v>41</v>
      </c>
      <c r="E179" s="33" t="s">
        <v>111</v>
      </c>
      <c r="F179" s="33" t="s">
        <v>111</v>
      </c>
      <c r="G179" s="33" t="s">
        <v>54</v>
      </c>
      <c r="H179" s="34"/>
      <c r="I179" s="35" t="s">
        <v>85</v>
      </c>
      <c r="J179" s="35">
        <v>75400</v>
      </c>
      <c r="K179" s="35">
        <f t="shared" si="44"/>
        <v>75400</v>
      </c>
      <c r="L179" s="35">
        <v>0</v>
      </c>
      <c r="M179" s="35">
        <v>52780</v>
      </c>
      <c r="N179" s="35">
        <v>22620</v>
      </c>
      <c r="O179" s="35">
        <v>0</v>
      </c>
      <c r="P179" s="35" t="s">
        <v>27</v>
      </c>
      <c r="Q179" s="60" t="s">
        <v>56</v>
      </c>
    </row>
    <row r="180" spans="1:115" s="21" customFormat="1" ht="110.25" customHeight="1" x14ac:dyDescent="0.25">
      <c r="A180" s="143">
        <v>13</v>
      </c>
      <c r="B180" s="133"/>
      <c r="C180" s="133"/>
      <c r="D180" s="33" t="s">
        <v>42</v>
      </c>
      <c r="E180" s="33" t="s">
        <v>111</v>
      </c>
      <c r="F180" s="33" t="s">
        <v>111</v>
      </c>
      <c r="G180" s="33" t="s">
        <v>54</v>
      </c>
      <c r="H180" s="34"/>
      <c r="I180" s="35" t="s">
        <v>70</v>
      </c>
      <c r="J180" s="35">
        <v>210500</v>
      </c>
      <c r="K180" s="35">
        <f t="shared" si="44"/>
        <v>210500</v>
      </c>
      <c r="L180" s="35">
        <v>0</v>
      </c>
      <c r="M180" s="35">
        <v>147350</v>
      </c>
      <c r="N180" s="35">
        <v>63150</v>
      </c>
      <c r="O180" s="35">
        <v>0</v>
      </c>
      <c r="P180" s="35" t="s">
        <v>27</v>
      </c>
      <c r="Q180" s="60" t="s">
        <v>56</v>
      </c>
    </row>
    <row r="181" spans="1:115" s="21" customFormat="1" ht="110.25" customHeight="1" x14ac:dyDescent="0.25">
      <c r="A181" s="143">
        <v>14</v>
      </c>
      <c r="B181" s="133"/>
      <c r="C181" s="133"/>
      <c r="D181" s="33" t="s">
        <v>43</v>
      </c>
      <c r="E181" s="33" t="s">
        <v>111</v>
      </c>
      <c r="F181" s="33" t="s">
        <v>111</v>
      </c>
      <c r="G181" s="33" t="s">
        <v>54</v>
      </c>
      <c r="H181" s="34"/>
      <c r="I181" s="35" t="s">
        <v>71</v>
      </c>
      <c r="J181" s="35">
        <v>60500</v>
      </c>
      <c r="K181" s="35">
        <f t="shared" si="44"/>
        <v>60500</v>
      </c>
      <c r="L181" s="35">
        <v>0</v>
      </c>
      <c r="M181" s="35">
        <v>42350</v>
      </c>
      <c r="N181" s="35">
        <v>18150</v>
      </c>
      <c r="O181" s="35">
        <v>0</v>
      </c>
      <c r="P181" s="35" t="s">
        <v>27</v>
      </c>
      <c r="Q181" s="60" t="s">
        <v>56</v>
      </c>
    </row>
    <row r="182" spans="1:115" s="21" customFormat="1" ht="110.25" customHeight="1" thickBot="1" x14ac:dyDescent="0.3">
      <c r="A182" s="144">
        <v>15</v>
      </c>
      <c r="B182" s="134"/>
      <c r="C182" s="134"/>
      <c r="D182" s="61" t="s">
        <v>83</v>
      </c>
      <c r="E182" s="61" t="s">
        <v>111</v>
      </c>
      <c r="F182" s="61" t="s">
        <v>111</v>
      </c>
      <c r="G182" s="61" t="s">
        <v>54</v>
      </c>
      <c r="H182" s="62"/>
      <c r="I182" s="63" t="s">
        <v>73</v>
      </c>
      <c r="J182" s="63">
        <v>105400</v>
      </c>
      <c r="K182" s="35">
        <f>SUM(L182:O182)</f>
        <v>105400</v>
      </c>
      <c r="L182" s="63">
        <v>0</v>
      </c>
      <c r="M182" s="63">
        <v>73780</v>
      </c>
      <c r="N182" s="63">
        <v>31620</v>
      </c>
      <c r="O182" s="63">
        <v>0</v>
      </c>
      <c r="P182" s="63" t="s">
        <v>27</v>
      </c>
      <c r="Q182" s="64" t="s">
        <v>56</v>
      </c>
    </row>
    <row r="183" spans="1:115" s="24" customFormat="1" ht="32.25" customHeight="1" thickBot="1" x14ac:dyDescent="0.35">
      <c r="A183" s="105" t="s">
        <v>86</v>
      </c>
      <c r="B183" s="106"/>
      <c r="C183" s="29"/>
      <c r="D183" s="29"/>
      <c r="E183" s="23"/>
      <c r="F183" s="23"/>
      <c r="G183" s="23"/>
      <c r="H183" s="23"/>
      <c r="I183" s="23"/>
      <c r="J183" s="25">
        <f>SUM(J168:J182)</f>
        <v>3450700</v>
      </c>
      <c r="K183" s="25">
        <f t="shared" ref="K183:O183" si="45">SUM(K168:K182)</f>
        <v>3450700</v>
      </c>
      <c r="L183" s="25">
        <f t="shared" si="45"/>
        <v>0</v>
      </c>
      <c r="M183" s="25">
        <f t="shared" si="45"/>
        <v>2415490</v>
      </c>
      <c r="N183" s="25">
        <f t="shared" si="45"/>
        <v>1035210</v>
      </c>
      <c r="O183" s="25">
        <f t="shared" si="45"/>
        <v>0</v>
      </c>
      <c r="P183" s="25"/>
      <c r="Q183" s="26"/>
    </row>
    <row r="184" spans="1:115" s="21" customFormat="1" ht="47.25" customHeight="1" x14ac:dyDescent="0.25">
      <c r="A184" s="107" t="s">
        <v>148</v>
      </c>
      <c r="B184" s="108"/>
      <c r="C184" s="108"/>
      <c r="D184" s="108"/>
      <c r="E184" s="36"/>
      <c r="F184" s="36"/>
      <c r="G184" s="36"/>
      <c r="H184" s="37"/>
      <c r="I184" s="37"/>
      <c r="J184" s="38">
        <f>J183+J167+J165</f>
        <v>18601021.189999998</v>
      </c>
      <c r="K184" s="38">
        <f>K185+K186+K187</f>
        <v>18601021.189999998</v>
      </c>
      <c r="L184" s="38">
        <f t="shared" ref="K184:O184" si="46">L183+L167+L165</f>
        <v>0</v>
      </c>
      <c r="M184" s="38">
        <f t="shared" si="46"/>
        <v>2415490</v>
      </c>
      <c r="N184" s="38">
        <f t="shared" si="46"/>
        <v>16185531.189999999</v>
      </c>
      <c r="O184" s="38">
        <f t="shared" si="46"/>
        <v>0</v>
      </c>
      <c r="P184" s="39"/>
      <c r="Q184" s="40"/>
    </row>
    <row r="185" spans="1:115" s="21" customFormat="1" ht="47.25" customHeight="1" x14ac:dyDescent="0.25">
      <c r="A185" s="7" t="s">
        <v>89</v>
      </c>
      <c r="B185" s="8"/>
      <c r="C185" s="11"/>
      <c r="D185" s="8"/>
      <c r="E185" s="8"/>
      <c r="F185" s="8"/>
      <c r="G185" s="8"/>
      <c r="H185" s="8"/>
      <c r="I185" s="8"/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5"/>
      <c r="Q185" s="17"/>
    </row>
    <row r="186" spans="1:115" s="21" customFormat="1" ht="47.25" customHeight="1" x14ac:dyDescent="0.25">
      <c r="A186" s="9" t="s">
        <v>100</v>
      </c>
      <c r="B186" s="10"/>
      <c r="C186" s="13"/>
      <c r="D186" s="10"/>
      <c r="E186" s="10"/>
      <c r="F186" s="10"/>
      <c r="G186" s="10"/>
      <c r="H186" s="10"/>
      <c r="I186" s="10"/>
      <c r="J186" s="14">
        <f>J182+J181+J180+J179+J178+J177+J176+J175+J174+J173+J172+J171+J170+J169+J168</f>
        <v>3450700</v>
      </c>
      <c r="K186" s="14">
        <f t="shared" ref="K186:O186" si="47">K182+K181+K180+K179+K178+K177+K176+K175+K174+K173+K172+K171+K170+K169+K168</f>
        <v>3450700</v>
      </c>
      <c r="L186" s="14">
        <f t="shared" si="47"/>
        <v>0</v>
      </c>
      <c r="M186" s="14">
        <f t="shared" si="47"/>
        <v>2415490</v>
      </c>
      <c r="N186" s="14">
        <f t="shared" si="47"/>
        <v>1035210</v>
      </c>
      <c r="O186" s="14">
        <f t="shared" si="47"/>
        <v>0</v>
      </c>
      <c r="P186" s="16"/>
      <c r="Q186" s="18"/>
    </row>
    <row r="187" spans="1:115" s="21" customFormat="1" ht="47.25" customHeight="1" thickBot="1" x14ac:dyDescent="0.3">
      <c r="A187" s="49" t="s">
        <v>114</v>
      </c>
      <c r="B187" s="50"/>
      <c r="C187" s="50"/>
      <c r="D187" s="50"/>
      <c r="E187" s="50"/>
      <c r="F187" s="50"/>
      <c r="G187" s="50"/>
      <c r="H187" s="50"/>
      <c r="I187" s="50"/>
      <c r="J187" s="51">
        <f>J166+J164</f>
        <v>15150321.189999999</v>
      </c>
      <c r="K187" s="51">
        <f t="shared" ref="K187:O187" si="48">K166+K164</f>
        <v>15150321.189999999</v>
      </c>
      <c r="L187" s="51">
        <f t="shared" si="48"/>
        <v>0</v>
      </c>
      <c r="M187" s="51">
        <f t="shared" si="48"/>
        <v>0</v>
      </c>
      <c r="N187" s="51">
        <f t="shared" si="48"/>
        <v>15150321.189999999</v>
      </c>
      <c r="O187" s="51">
        <f t="shared" si="48"/>
        <v>0</v>
      </c>
      <c r="P187" s="19"/>
      <c r="Q187" s="20"/>
    </row>
    <row r="188" spans="1:115" s="22" customFormat="1" ht="61.5" customHeight="1" thickBot="1" x14ac:dyDescent="0.3">
      <c r="A188" s="112" t="s">
        <v>173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4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</row>
    <row r="189" spans="1:115" s="101" customFormat="1" ht="111.75" customHeight="1" thickBot="1" x14ac:dyDescent="0.25">
      <c r="A189" s="145">
        <v>1</v>
      </c>
      <c r="B189" s="145" t="s">
        <v>137</v>
      </c>
      <c r="C189" s="145">
        <v>4818002284</v>
      </c>
      <c r="D189" s="86" t="s">
        <v>185</v>
      </c>
      <c r="E189" s="86" t="s">
        <v>111</v>
      </c>
      <c r="F189" s="86" t="s">
        <v>111</v>
      </c>
      <c r="G189" s="86" t="s">
        <v>54</v>
      </c>
      <c r="H189" s="87" t="s">
        <v>126</v>
      </c>
      <c r="I189" s="86" t="s">
        <v>139</v>
      </c>
      <c r="J189" s="35">
        <f>K189</f>
        <v>482560</v>
      </c>
      <c r="K189" s="35">
        <f t="shared" ref="K189" si="49">L189+M189+N189</f>
        <v>482560</v>
      </c>
      <c r="L189" s="35">
        <v>0</v>
      </c>
      <c r="M189" s="35">
        <v>337792</v>
      </c>
      <c r="N189" s="35">
        <v>144768</v>
      </c>
      <c r="O189" s="77">
        <v>0</v>
      </c>
      <c r="P189" s="58" t="s">
        <v>107</v>
      </c>
      <c r="Q189" s="89" t="s">
        <v>56</v>
      </c>
    </row>
    <row r="190" spans="1:115" s="24" customFormat="1" ht="32.25" customHeight="1" thickBot="1" x14ac:dyDescent="0.35">
      <c r="A190" s="105" t="s">
        <v>97</v>
      </c>
      <c r="B190" s="106"/>
      <c r="C190" s="29"/>
      <c r="D190" s="29"/>
      <c r="E190" s="23"/>
      <c r="F190" s="23"/>
      <c r="G190" s="23"/>
      <c r="H190" s="23"/>
      <c r="I190" s="23"/>
      <c r="J190" s="25">
        <f>J189</f>
        <v>482560</v>
      </c>
      <c r="K190" s="25">
        <f t="shared" ref="K190:O191" si="50">K189</f>
        <v>482560</v>
      </c>
      <c r="L190" s="25">
        <f t="shared" si="50"/>
        <v>0</v>
      </c>
      <c r="M190" s="25">
        <f t="shared" si="50"/>
        <v>337792</v>
      </c>
      <c r="N190" s="25">
        <f t="shared" si="50"/>
        <v>144768</v>
      </c>
      <c r="O190" s="25">
        <f t="shared" si="50"/>
        <v>0</v>
      </c>
      <c r="P190" s="25"/>
      <c r="Q190" s="26"/>
    </row>
    <row r="191" spans="1:115" s="21" customFormat="1" ht="47.25" customHeight="1" x14ac:dyDescent="0.25">
      <c r="A191" s="107" t="s">
        <v>92</v>
      </c>
      <c r="B191" s="108"/>
      <c r="C191" s="108"/>
      <c r="D191" s="108"/>
      <c r="E191" s="36"/>
      <c r="F191" s="36"/>
      <c r="G191" s="36"/>
      <c r="H191" s="37"/>
      <c r="I191" s="37"/>
      <c r="J191" s="38">
        <f>J190</f>
        <v>482560</v>
      </c>
      <c r="K191" s="38">
        <f>K192+K193+K194</f>
        <v>482560</v>
      </c>
      <c r="L191" s="38">
        <f t="shared" si="50"/>
        <v>0</v>
      </c>
      <c r="M191" s="38">
        <f t="shared" si="50"/>
        <v>337792</v>
      </c>
      <c r="N191" s="38">
        <f t="shared" si="50"/>
        <v>144768</v>
      </c>
      <c r="O191" s="38">
        <f t="shared" si="50"/>
        <v>0</v>
      </c>
      <c r="P191" s="39"/>
      <c r="Q191" s="40"/>
    </row>
    <row r="192" spans="1:115" s="21" customFormat="1" ht="47.25" customHeight="1" x14ac:dyDescent="0.25">
      <c r="A192" s="7" t="s">
        <v>89</v>
      </c>
      <c r="B192" s="8"/>
      <c r="C192" s="11"/>
      <c r="D192" s="8"/>
      <c r="E192" s="8"/>
      <c r="F192" s="8"/>
      <c r="G192" s="8"/>
      <c r="H192" s="8"/>
      <c r="I192" s="8"/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5"/>
      <c r="Q192" s="17"/>
    </row>
    <row r="193" spans="1:115" s="21" customFormat="1" ht="47.25" customHeight="1" x14ac:dyDescent="0.25">
      <c r="A193" s="9" t="s">
        <v>116</v>
      </c>
      <c r="B193" s="10"/>
      <c r="C193" s="13"/>
      <c r="D193" s="10"/>
      <c r="E193" s="10"/>
      <c r="F193" s="10"/>
      <c r="G193" s="10"/>
      <c r="H193" s="10"/>
      <c r="I193" s="10"/>
      <c r="J193" s="14">
        <f>J189</f>
        <v>482560</v>
      </c>
      <c r="K193" s="14">
        <f t="shared" ref="K193:O193" si="51">K189</f>
        <v>482560</v>
      </c>
      <c r="L193" s="14">
        <f t="shared" si="51"/>
        <v>0</v>
      </c>
      <c r="M193" s="14">
        <f t="shared" si="51"/>
        <v>337792</v>
      </c>
      <c r="N193" s="14">
        <f t="shared" si="51"/>
        <v>144768</v>
      </c>
      <c r="O193" s="14">
        <f t="shared" si="51"/>
        <v>0</v>
      </c>
      <c r="P193" s="16"/>
      <c r="Q193" s="18"/>
    </row>
    <row r="194" spans="1:115" s="21" customFormat="1" ht="47.25" customHeight="1" thickBot="1" x14ac:dyDescent="0.3">
      <c r="A194" s="49" t="s">
        <v>113</v>
      </c>
      <c r="B194" s="50"/>
      <c r="C194" s="50"/>
      <c r="D194" s="50"/>
      <c r="E194" s="50"/>
      <c r="F194" s="50"/>
      <c r="G194" s="50"/>
      <c r="H194" s="50"/>
      <c r="I194" s="50"/>
      <c r="J194" s="51">
        <v>0</v>
      </c>
      <c r="K194" s="51">
        <v>0</v>
      </c>
      <c r="L194" s="51">
        <v>0</v>
      </c>
      <c r="M194" s="51">
        <v>0</v>
      </c>
      <c r="N194" s="51">
        <v>0</v>
      </c>
      <c r="O194" s="51">
        <v>0</v>
      </c>
      <c r="P194" s="19"/>
      <c r="Q194" s="20"/>
    </row>
    <row r="195" spans="1:115" s="22" customFormat="1" ht="61.5" customHeight="1" thickBot="1" x14ac:dyDescent="0.3">
      <c r="A195" s="135" t="s">
        <v>168</v>
      </c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7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</row>
    <row r="196" spans="1:115" s="21" customFormat="1" ht="47.25" customHeight="1" x14ac:dyDescent="0.25">
      <c r="A196" s="107" t="s">
        <v>167</v>
      </c>
      <c r="B196" s="108"/>
      <c r="C196" s="108"/>
      <c r="D196" s="108"/>
      <c r="E196" s="36"/>
      <c r="F196" s="36"/>
      <c r="G196" s="36"/>
      <c r="H196" s="37"/>
      <c r="I196" s="37"/>
      <c r="J196" s="38">
        <f>J191+J184+J159+J152+J145+J110+J103+J96+J70+J59+J52+J12</f>
        <v>229004002.14999998</v>
      </c>
      <c r="K196" s="38">
        <f>K197+K198+K199</f>
        <v>229004002.15000001</v>
      </c>
      <c r="L196" s="38">
        <f t="shared" ref="K196:O196" si="52">L191+L184+L159+L152+L145+L110+L103+L96+L70+L59+L52+L12</f>
        <v>143286178.75</v>
      </c>
      <c r="M196" s="38">
        <f t="shared" si="52"/>
        <v>55892546.539999992</v>
      </c>
      <c r="N196" s="38">
        <f t="shared" si="52"/>
        <v>29825276.859999999</v>
      </c>
      <c r="O196" s="38">
        <f t="shared" si="52"/>
        <v>0</v>
      </c>
      <c r="P196" s="39"/>
      <c r="Q196" s="40"/>
    </row>
    <row r="197" spans="1:115" s="21" customFormat="1" ht="47.25" customHeight="1" x14ac:dyDescent="0.25">
      <c r="A197" s="7" t="s">
        <v>152</v>
      </c>
      <c r="B197" s="8"/>
      <c r="C197" s="11"/>
      <c r="D197" s="8"/>
      <c r="E197" s="8"/>
      <c r="F197" s="8"/>
      <c r="G197" s="8"/>
      <c r="H197" s="8"/>
      <c r="I197" s="8"/>
      <c r="J197" s="12">
        <f>J192+J185+J160+J153+J146+J111+J104+J97+J71+J60+J53+J13</f>
        <v>121933040.91</v>
      </c>
      <c r="K197" s="12">
        <f>K192+K185+K160+K153+K146+K111+K104+K97+K71+K60+K53+K13</f>
        <v>121933040.91</v>
      </c>
      <c r="L197" s="12">
        <f t="shared" ref="K197:O197" si="53">L192+L185+L160+L153+L146+L111+L104+L97+L71+L60+L53+L13</f>
        <v>109849476.55999999</v>
      </c>
      <c r="M197" s="12">
        <f t="shared" si="53"/>
        <v>10864233.939999999</v>
      </c>
      <c r="N197" s="12">
        <f t="shared" si="53"/>
        <v>1219330.4099999999</v>
      </c>
      <c r="O197" s="12">
        <f t="shared" si="53"/>
        <v>0</v>
      </c>
      <c r="P197" s="15"/>
      <c r="Q197" s="17"/>
    </row>
    <row r="198" spans="1:115" s="21" customFormat="1" ht="47.25" customHeight="1" x14ac:dyDescent="0.25">
      <c r="A198" s="9" t="s">
        <v>166</v>
      </c>
      <c r="B198" s="10"/>
      <c r="C198" s="13"/>
      <c r="D198" s="10"/>
      <c r="E198" s="10"/>
      <c r="F198" s="10"/>
      <c r="G198" s="10"/>
      <c r="H198" s="10"/>
      <c r="I198" s="10"/>
      <c r="J198" s="14">
        <f>J193+J186+J161+J154+J147+J112+J105+J98+J72+J61+J54+J14</f>
        <v>84236328.769999996</v>
      </c>
      <c r="K198" s="14">
        <f>K193+K186+K161+K154+K147+K112+K105+K98+K72+K61+K54+K14</f>
        <v>84236328.769999996</v>
      </c>
      <c r="L198" s="14">
        <f t="shared" ref="K198:N198" si="54">L193+L186+L161+L154+L147+L112+L105+L98+L72+L61+L54+L14</f>
        <v>33436702.189999998</v>
      </c>
      <c r="M198" s="14">
        <f t="shared" si="54"/>
        <v>43262683.599999994</v>
      </c>
      <c r="N198" s="14">
        <f t="shared" si="54"/>
        <v>7536942.9800000004</v>
      </c>
      <c r="O198" s="14">
        <f t="shared" ref="J197:O198" si="55">SUM(O14+O54+O61+O72+O98+O105+O112+O147+O154+O161+O186+O193)</f>
        <v>0</v>
      </c>
      <c r="P198" s="16"/>
      <c r="Q198" s="18"/>
    </row>
    <row r="199" spans="1:115" s="21" customFormat="1" ht="47.25" customHeight="1" thickBot="1" x14ac:dyDescent="0.3">
      <c r="A199" s="49" t="s">
        <v>156</v>
      </c>
      <c r="B199" s="50"/>
      <c r="C199" s="50"/>
      <c r="D199" s="50"/>
      <c r="E199" s="50"/>
      <c r="F199" s="50"/>
      <c r="G199" s="50"/>
      <c r="H199" s="50"/>
      <c r="I199" s="50"/>
      <c r="J199" s="51">
        <f>J194+J187+J162+J155+J148+J113+J106+J99+J73+J62+J55+J15</f>
        <v>22834632.469999999</v>
      </c>
      <c r="K199" s="51">
        <f>K194+K187+K162+K155+K148+K113+K106+K99+K73+K62+K55+K15</f>
        <v>22834632.469999999</v>
      </c>
      <c r="L199" s="51">
        <f t="shared" ref="K199:O199" si="56">L194+L187+L162+L155+L148+L113+L106+L99+L73+L62+L55+L15</f>
        <v>0</v>
      </c>
      <c r="M199" s="51">
        <f t="shared" si="56"/>
        <v>1765629</v>
      </c>
      <c r="N199" s="51">
        <f t="shared" si="56"/>
        <v>21069003.469999999</v>
      </c>
      <c r="O199" s="51">
        <f t="shared" si="56"/>
        <v>0</v>
      </c>
      <c r="P199" s="19"/>
      <c r="Q199" s="20"/>
    </row>
  </sheetData>
  <mergeCells count="77">
    <mergeCell ref="A65:B65"/>
    <mergeCell ref="N1:Q1"/>
    <mergeCell ref="A167:B167"/>
    <mergeCell ref="A190:B190"/>
    <mergeCell ref="A95:B95"/>
    <mergeCell ref="A102:B102"/>
    <mergeCell ref="A103:D103"/>
    <mergeCell ref="A151:B151"/>
    <mergeCell ref="A152:D152"/>
    <mergeCell ref="A156:Q156"/>
    <mergeCell ref="A158:B158"/>
    <mergeCell ref="A159:D159"/>
    <mergeCell ref="A165:B165"/>
    <mergeCell ref="A163:Q163"/>
    <mergeCell ref="A195:Q195"/>
    <mergeCell ref="A196:D196"/>
    <mergeCell ref="A107:Q107"/>
    <mergeCell ref="A110:D110"/>
    <mergeCell ref="A191:D191"/>
    <mergeCell ref="A183:B183"/>
    <mergeCell ref="B168:B182"/>
    <mergeCell ref="C168:C182"/>
    <mergeCell ref="A188:Q188"/>
    <mergeCell ref="A116:B116"/>
    <mergeCell ref="A184:D184"/>
    <mergeCell ref="A109:B109"/>
    <mergeCell ref="A114:Q114"/>
    <mergeCell ref="A145:D145"/>
    <mergeCell ref="A144:B144"/>
    <mergeCell ref="A149:Q149"/>
    <mergeCell ref="A5:Q5"/>
    <mergeCell ref="A16:Q16"/>
    <mergeCell ref="A12:D12"/>
    <mergeCell ref="A11:B11"/>
    <mergeCell ref="B17:B18"/>
    <mergeCell ref="C17:C18"/>
    <mergeCell ref="B6:B10"/>
    <mergeCell ref="C6:C10"/>
    <mergeCell ref="A19:B19"/>
    <mergeCell ref="A21:B21"/>
    <mergeCell ref="A59:D59"/>
    <mergeCell ref="A63:Q63"/>
    <mergeCell ref="A58:B58"/>
    <mergeCell ref="A49:B49"/>
    <mergeCell ref="A52:D52"/>
    <mergeCell ref="A56:Q56"/>
    <mergeCell ref="B22:B48"/>
    <mergeCell ref="C22:C48"/>
    <mergeCell ref="A51:B51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B117:B143"/>
    <mergeCell ref="C117:C143"/>
    <mergeCell ref="A100:Q100"/>
    <mergeCell ref="A70:D70"/>
    <mergeCell ref="A74:Q74"/>
    <mergeCell ref="B93:B94"/>
    <mergeCell ref="C93:C94"/>
    <mergeCell ref="A69:B69"/>
    <mergeCell ref="A96:D96"/>
    <mergeCell ref="A67:B67"/>
    <mergeCell ref="A76:B76"/>
    <mergeCell ref="A92:B92"/>
    <mergeCell ref="B77:B91"/>
    <mergeCell ref="C77:C91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2023-12-28T07:12:35Z</cp:lastPrinted>
  <dcterms:created xsi:type="dcterms:W3CDTF">2021-07-02T07:35:59Z</dcterms:created>
  <dcterms:modified xsi:type="dcterms:W3CDTF">2026-01-28T13:58:58Z</dcterms:modified>
</cp:coreProperties>
</file>