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F9987602-8870-41DA-83AC-DAC739D23E4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5" r:id="rId1"/>
    <sheet name="Лист2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3" i="5" l="1"/>
  <c r="M33" i="5"/>
  <c r="K33" i="5"/>
  <c r="J33" i="5"/>
  <c r="J31" i="5"/>
  <c r="J99" i="5" s="1"/>
  <c r="L33" i="5"/>
  <c r="O33" i="5"/>
  <c r="L31" i="5"/>
  <c r="M31" i="5"/>
  <c r="N31" i="5"/>
  <c r="O31" i="5"/>
  <c r="L30" i="5"/>
  <c r="J30" i="5"/>
  <c r="K29" i="5"/>
  <c r="L29" i="5"/>
  <c r="M29" i="5"/>
  <c r="N29" i="5"/>
  <c r="O29" i="5"/>
  <c r="J29" i="5"/>
  <c r="K28" i="5"/>
  <c r="K27" i="5"/>
  <c r="L26" i="5"/>
  <c r="M26" i="5"/>
  <c r="M30" i="5" s="1"/>
  <c r="N26" i="5"/>
  <c r="N30" i="5" s="1"/>
  <c r="O26" i="5"/>
  <c r="O30" i="5" s="1"/>
  <c r="P26" i="5"/>
  <c r="J26" i="5"/>
  <c r="K25" i="5"/>
  <c r="K26" i="5" s="1"/>
  <c r="K31" i="5" l="1"/>
  <c r="K30" i="5" s="1"/>
  <c r="M21" i="5"/>
  <c r="L23" i="5"/>
  <c r="M23" i="5"/>
  <c r="N23" i="5"/>
  <c r="O23" i="5"/>
  <c r="K23" i="5"/>
  <c r="J23" i="5"/>
  <c r="K21" i="5"/>
  <c r="L21" i="5"/>
  <c r="N21" i="5"/>
  <c r="O21" i="5"/>
  <c r="J21" i="5"/>
  <c r="M20" i="5"/>
  <c r="N20" i="5"/>
  <c r="K19" i="5"/>
  <c r="L19" i="5"/>
  <c r="L20" i="5" s="1"/>
  <c r="M19" i="5"/>
  <c r="N19" i="5"/>
  <c r="O19" i="5"/>
  <c r="O20" i="5" s="1"/>
  <c r="J19" i="5"/>
  <c r="J20" i="5" s="1"/>
  <c r="K18" i="5"/>
  <c r="K17" i="5"/>
  <c r="L17" i="5"/>
  <c r="M17" i="5"/>
  <c r="N17" i="5"/>
  <c r="O17" i="5"/>
  <c r="J17" i="5"/>
  <c r="K16" i="5"/>
  <c r="K15" i="5"/>
  <c r="K13" i="5"/>
  <c r="L13" i="5"/>
  <c r="M13" i="5"/>
  <c r="N13" i="5"/>
  <c r="O13" i="5"/>
  <c r="J13" i="5"/>
  <c r="K11" i="5"/>
  <c r="L11" i="5"/>
  <c r="M11" i="5"/>
  <c r="N11" i="5"/>
  <c r="O11" i="5"/>
  <c r="J11" i="5"/>
  <c r="K10" i="5"/>
  <c r="L10" i="5"/>
  <c r="M10" i="5"/>
  <c r="N10" i="5"/>
  <c r="O10" i="5"/>
  <c r="J10" i="5"/>
  <c r="K9" i="5"/>
  <c r="L9" i="5"/>
  <c r="M9" i="5"/>
  <c r="N9" i="5"/>
  <c r="O9" i="5"/>
  <c r="J9" i="5"/>
  <c r="K8" i="5"/>
  <c r="K7" i="5"/>
  <c r="L7" i="5"/>
  <c r="M7" i="5"/>
  <c r="N7" i="5"/>
  <c r="O7" i="5"/>
  <c r="J7" i="5"/>
  <c r="K6" i="5"/>
  <c r="K20" i="5" l="1"/>
  <c r="J96" i="5"/>
  <c r="J93" i="5"/>
  <c r="O92" i="5"/>
  <c r="O96" i="5" s="1"/>
  <c r="N92" i="5"/>
  <c r="N93" i="5" s="1"/>
  <c r="M92" i="5"/>
  <c r="M93" i="5" s="1"/>
  <c r="L92" i="5"/>
  <c r="L96" i="5" s="1"/>
  <c r="K92" i="5"/>
  <c r="K96" i="5" s="1"/>
  <c r="J82" i="5"/>
  <c r="J79" i="5"/>
  <c r="O78" i="5"/>
  <c r="O82" i="5" s="1"/>
  <c r="N78" i="5"/>
  <c r="N79" i="5" s="1"/>
  <c r="M78" i="5"/>
  <c r="M82" i="5" s="1"/>
  <c r="L78" i="5"/>
  <c r="L82" i="5" s="1"/>
  <c r="K78" i="5"/>
  <c r="K82" i="5" s="1"/>
  <c r="J75" i="5"/>
  <c r="J72" i="5"/>
  <c r="O71" i="5"/>
  <c r="O75" i="5" s="1"/>
  <c r="N71" i="5"/>
  <c r="N72" i="5" s="1"/>
  <c r="M71" i="5"/>
  <c r="M72" i="5" s="1"/>
  <c r="L71" i="5"/>
  <c r="L75" i="5" s="1"/>
  <c r="K71" i="5"/>
  <c r="K75" i="5" s="1"/>
  <c r="J68" i="5"/>
  <c r="J65" i="5"/>
  <c r="O64" i="5"/>
  <c r="O68" i="5" s="1"/>
  <c r="N64" i="5"/>
  <c r="N65" i="5" s="1"/>
  <c r="M64" i="5"/>
  <c r="M68" i="5" s="1"/>
  <c r="L64" i="5"/>
  <c r="L65" i="5" s="1"/>
  <c r="K64" i="5"/>
  <c r="K68" i="5" s="1"/>
  <c r="J61" i="5"/>
  <c r="J58" i="5"/>
  <c r="O57" i="5"/>
  <c r="O61" i="5" s="1"/>
  <c r="N57" i="5"/>
  <c r="N58" i="5" s="1"/>
  <c r="M57" i="5"/>
  <c r="M58" i="5" s="1"/>
  <c r="L57" i="5"/>
  <c r="L61" i="5" s="1"/>
  <c r="K57" i="5"/>
  <c r="K61" i="5" s="1"/>
  <c r="J47" i="5"/>
  <c r="J44" i="5"/>
  <c r="O43" i="5"/>
  <c r="O47" i="5" s="1"/>
  <c r="N43" i="5"/>
  <c r="N44" i="5" s="1"/>
  <c r="M43" i="5"/>
  <c r="M44" i="5" s="1"/>
  <c r="L43" i="5"/>
  <c r="L44" i="5" s="1"/>
  <c r="K43" i="5"/>
  <c r="K47" i="5" s="1"/>
  <c r="O36" i="5"/>
  <c r="O40" i="5" s="1"/>
  <c r="N36" i="5"/>
  <c r="N37" i="5" s="1"/>
  <c r="M36" i="5"/>
  <c r="M40" i="5" s="1"/>
  <c r="L36" i="5"/>
  <c r="L37" i="5" s="1"/>
  <c r="J37" i="5"/>
  <c r="K36" i="5"/>
  <c r="O87" i="5"/>
  <c r="L87" i="5"/>
  <c r="O85" i="5"/>
  <c r="O86" i="5" s="1"/>
  <c r="O89" i="5" s="1"/>
  <c r="N85" i="5"/>
  <c r="N86" i="5" s="1"/>
  <c r="N89" i="5" s="1"/>
  <c r="M85" i="5"/>
  <c r="M86" i="5" s="1"/>
  <c r="M89" i="5" s="1"/>
  <c r="L85" i="5"/>
  <c r="L86" i="5" s="1"/>
  <c r="J85" i="5"/>
  <c r="J86" i="5" s="1"/>
  <c r="K84" i="5"/>
  <c r="K85" i="5" s="1"/>
  <c r="K86" i="5" s="1"/>
  <c r="O50" i="5"/>
  <c r="O51" i="5" s="1"/>
  <c r="O66" i="5" s="1"/>
  <c r="N50" i="5"/>
  <c r="N54" i="5" s="1"/>
  <c r="M50" i="5"/>
  <c r="M51" i="5" s="1"/>
  <c r="L50" i="5"/>
  <c r="L51" i="5" s="1"/>
  <c r="J50" i="5"/>
  <c r="J54" i="5" s="1"/>
  <c r="K49" i="5"/>
  <c r="K50" i="5" s="1"/>
  <c r="O38" i="5"/>
  <c r="K79" i="5" l="1"/>
  <c r="K93" i="5"/>
  <c r="L93" i="5"/>
  <c r="O93" i="5"/>
  <c r="M96" i="5"/>
  <c r="L79" i="5"/>
  <c r="N96" i="5"/>
  <c r="O79" i="5"/>
  <c r="O94" i="5" s="1"/>
  <c r="M79" i="5"/>
  <c r="N82" i="5"/>
  <c r="L72" i="5"/>
  <c r="O72" i="5"/>
  <c r="K65" i="5"/>
  <c r="K72" i="5"/>
  <c r="L68" i="5"/>
  <c r="M75" i="5"/>
  <c r="N75" i="5"/>
  <c r="O65" i="5"/>
  <c r="O80" i="5" s="1"/>
  <c r="M65" i="5"/>
  <c r="M98" i="5" s="1"/>
  <c r="N68" i="5"/>
  <c r="K44" i="5"/>
  <c r="K58" i="5"/>
  <c r="L58" i="5"/>
  <c r="O58" i="5"/>
  <c r="O73" i="5" s="1"/>
  <c r="L47" i="5"/>
  <c r="M61" i="5"/>
  <c r="L40" i="5"/>
  <c r="N61" i="5"/>
  <c r="O44" i="5"/>
  <c r="M47" i="5"/>
  <c r="N47" i="5"/>
  <c r="O37" i="5"/>
  <c r="K40" i="5"/>
  <c r="K37" i="5"/>
  <c r="N99" i="5"/>
  <c r="N51" i="5"/>
  <c r="N98" i="5" s="1"/>
  <c r="M37" i="5"/>
  <c r="J40" i="5"/>
  <c r="N40" i="5"/>
  <c r="O54" i="5"/>
  <c r="O101" i="5" s="1"/>
  <c r="J51" i="5"/>
  <c r="J98" i="5" s="1"/>
  <c r="M99" i="5"/>
  <c r="K89" i="5"/>
  <c r="K54" i="5"/>
  <c r="K101" i="5" s="1"/>
  <c r="K51" i="5"/>
  <c r="L89" i="5"/>
  <c r="L54" i="5"/>
  <c r="O99" i="5"/>
  <c r="J89" i="5"/>
  <c r="J101" i="5" s="1"/>
  <c r="M54" i="5"/>
  <c r="L99" i="5"/>
  <c r="L98" i="5" l="1"/>
  <c r="N101" i="5"/>
  <c r="L101" i="5"/>
  <c r="M101" i="5"/>
  <c r="O59" i="5"/>
  <c r="O98" i="5"/>
  <c r="O52" i="5"/>
  <c r="O45" i="5"/>
  <c r="K99" i="5"/>
  <c r="K98" i="5" s="1"/>
</calcChain>
</file>

<file path=xl/sharedStrings.xml><?xml version="1.0" encoding="utf-8"?>
<sst xmlns="http://schemas.openxmlformats.org/spreadsheetml/2006/main" count="200" uniqueCount="85">
  <si>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</si>
  <si>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</si>
  <si>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</si>
  <si>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</si>
  <si>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</si>
  <si>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</si>
  <si>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</si>
  <si>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</si>
  <si>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</si>
  <si>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</si>
  <si>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</si>
  <si>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</si>
  <si>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</si>
  <si>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</si>
  <si>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</si>
  <si>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</si>
  <si>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</si>
  <si>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</si>
  <si>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</si>
  <si>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Всего 1 закупка</t>
  </si>
  <si>
    <t>-</t>
  </si>
  <si>
    <t>федеральный 
бюджет, руб.</t>
  </si>
  <si>
    <t>ноябрь</t>
  </si>
  <si>
    <t>Администрация Лев-Толстовского сельсовета Лев-Толстовского района</t>
  </si>
  <si>
    <t>Парк Толстого "Зеленая палочкасчастья"</t>
  </si>
  <si>
    <t>71.12.19.100</t>
  </si>
  <si>
    <t>февраль</t>
  </si>
  <si>
    <t>Благоустройство сквера в п. Лев Толстой по ул. Коммунистическая в районе дома №16</t>
  </si>
  <si>
    <t>43.99.90.190</t>
  </si>
  <si>
    <t>февраль-март</t>
  </si>
  <si>
    <t>Благоустройство детской площадки в микрорайоне "Западный" в п. Лев Толстой</t>
  </si>
  <si>
    <t>март</t>
  </si>
  <si>
    <t>январь</t>
  </si>
  <si>
    <t>Администрация  Лев-Толстовского муниципального района</t>
  </si>
  <si>
    <t>Выполнение работ по ремонту автомобильной дороги общего пользования местного значения в Лев-Толстовском районt</t>
  </si>
  <si>
    <t>Реконструкция автомобильной дороги по улице Льва Толстого</t>
  </si>
  <si>
    <t>42.11.</t>
  </si>
  <si>
    <t>Поставка пластиковых контейнеров</t>
  </si>
  <si>
    <t>29.20.21.129</t>
  </si>
  <si>
    <t>июнь</t>
  </si>
  <si>
    <t>МБУ "Благоустройство"</t>
  </si>
  <si>
    <t>Автомобильное топливо</t>
  </si>
  <si>
    <t>19.20</t>
  </si>
  <si>
    <t>Всего 2 закупки</t>
  </si>
  <si>
    <t>Итого 1 закупка для 1 заказчика, в т.ч.</t>
  </si>
  <si>
    <t>0 закупок в рамках нац.проектов</t>
  </si>
  <si>
    <t>0 закупок в рамках гос.программы</t>
  </si>
  <si>
    <t>1 закупка, относящаяся к категории "Прочие"</t>
  </si>
  <si>
    <t>Итого 3 закупки для 2 заказчиков, в т.ч.</t>
  </si>
  <si>
    <t>1 закупка в рамках нац.проектов</t>
  </si>
  <si>
    <t>2 закупки в рамках нац.проектов</t>
  </si>
  <si>
    <t>2 закупки, относящаяся к категории "Прочие"</t>
  </si>
  <si>
    <t>71.12.</t>
  </si>
  <si>
    <t>6 закупок, относящаяся к категории "Прочие"</t>
  </si>
  <si>
    <t xml:space="preserve"> Муниципальное автономное учреждение "Лев-Толстовский межпоселенческий центр культуры и досуга"</t>
  </si>
  <si>
    <t>Капитальный ремонт здания кинотеатра " СинематоГрафъ" МАУ " Лев-Толстовский межпоселенческий центр культуры и досуга" расположенного по адресу: Липецкая область, п. Лев-Толстой, ул. Володарского, д. 24"</t>
  </si>
  <si>
    <t>41.20.40.</t>
  </si>
  <si>
    <t>Итого 2 закупка для 2 заказчиков, в т.ч.</t>
  </si>
  <si>
    <t>4 закупки в рамках нац.проектов</t>
  </si>
  <si>
    <t>Всего 10 закупок для 4 заказчиков, в т.ч.</t>
  </si>
  <si>
    <t>Всего 0 закупка</t>
  </si>
  <si>
    <t>Итого 0 закупка для 0 заказчика, в т.ч.</t>
  </si>
  <si>
    <t>0 закупка, относящаяся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</si>
  <si>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по бухгалтерским услугам и закупкам Лев-Толстовского муниципального района"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</si>
  <si>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Федеральный проект "Семейные ценности и инфраструктура культуры"</t>
  </si>
  <si>
    <t>Национальный проект "Семья"</t>
  </si>
  <si>
    <t>эл. аукцион</t>
  </si>
  <si>
    <t>Федеральный проект "Формирование комфортной городской среды"</t>
  </si>
  <si>
    <t>Национальный проект "Инфраструктура для жизни"</t>
  </si>
  <si>
    <t>ВСЕГО 2026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</si>
  <si>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</si>
  <si>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</si>
  <si>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</si>
  <si>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</si>
  <si>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</si>
  <si>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</si>
  <si>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</si>
  <si>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</si>
  <si>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</si>
  <si>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</si>
  <si>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</si>
  <si>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</si>
  <si>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Изготовление ПСД на реконструкцию автомобильной дороги общего пользования местного значения по улице Садовая в п. Лев Толстой Липецкой области</t>
  </si>
  <si>
    <t>Строительство тротуаров от улицы Садовая до ул. Новая ( 3 этап)</t>
  </si>
  <si>
    <t xml:space="preserve">Согласовано: 
Начальник отдела финансов администрации Лев-Толстовского муниципального района Липецкой области Российской Федерации 
Булычева Т.В.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</si>
</sst>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2" fillId="3" borderId="0" xfId="0" applyFont="1" applyFill="1"/>
    <xf numFmtId="166" fontId="14" fillId="2" borderId="10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0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/>
    <xf numFmtId="166" fontId="14" fillId="2" borderId="10" xfId="0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right" vertical="center" wrapText="1"/>
    </xf>
    <xf numFmtId="4" fontId="8" fillId="4" borderId="8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2" fillId="3" borderId="2" xfId="0" applyFont="1" applyFill="1" applyBorder="1"/>
    <xf numFmtId="0" fontId="2" fillId="0" borderId="2" xfId="0" applyFont="1" applyBorder="1"/>
    <xf numFmtId="49" fontId="16" fillId="3" borderId="4" xfId="0" applyNumberFormat="1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0" fontId="2" fillId="3" borderId="25" xfId="0" applyFont="1" applyFill="1" applyBorder="1"/>
    <xf numFmtId="0" fontId="16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" fillId="0" borderId="0" xfId="0" applyFont="1" applyBorder="1"/>
    <xf numFmtId="0" fontId="2" fillId="3" borderId="0" xfId="0" applyFont="1" applyFill="1" applyBorder="1"/>
    <xf numFmtId="0" fontId="17" fillId="0" borderId="0" xfId="0" applyFont="1" applyBorder="1"/>
    <xf numFmtId="4" fontId="2" fillId="0" borderId="0" xfId="0" applyNumberFormat="1" applyFont="1" applyBorder="1"/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" fillId="8" borderId="0" xfId="0" applyFont="1" applyFill="1"/>
    <xf numFmtId="4" fontId="10" fillId="5" borderId="2" xfId="0" applyNumberFormat="1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4" fontId="20" fillId="7" borderId="2" xfId="0" applyNumberFormat="1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 wrapText="1"/>
    </xf>
    <xf numFmtId="166" fontId="14" fillId="2" borderId="18" xfId="0" applyNumberFormat="1" applyFont="1" applyFill="1" applyBorder="1" applyAlignment="1">
      <alignment horizontal="left" vertical="center" wrapText="1"/>
    </xf>
    <xf numFmtId="166" fontId="14" fillId="2" borderId="19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20" fillId="6" borderId="2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0" fillId="0" borderId="29" xfId="0" applyBorder="1"/>
    <xf numFmtId="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69"/>
  <sheetViews>
    <sheetView tabSelected="1" topLeftCell="D1" zoomScale="50" zoomScaleNormal="50" workbookViewId="0">
      <selection activeCell="A2" sqref="A2:Q2"/>
    </sheetView>
  </sheetViews>
  <sheetFormatPr defaultColWidth="9.140625" defaultRowHeight="15" x14ac:dyDescent="0.25"/>
  <cols>
    <col min="1" max="1" width="9.140625" style="31"/>
    <col min="2" max="2" width="41.42578125" style="5" customWidth="1"/>
    <col min="3" max="3" width="19.7109375" style="5" customWidth="1"/>
    <col min="4" max="4" width="64" style="31" customWidth="1"/>
    <col min="5" max="6" width="34.5703125" style="31" customWidth="1"/>
    <col min="7" max="7" width="34.5703125" style="2" customWidth="1"/>
    <col min="8" max="8" width="48.140625" style="3" customWidth="1"/>
    <col min="9" max="9" width="41" style="31" customWidth="1"/>
    <col min="10" max="11" width="30.85546875" style="4" customWidth="1"/>
    <col min="12" max="12" width="36.85546875" style="4" customWidth="1"/>
    <col min="13" max="15" width="30.85546875" style="4" customWidth="1"/>
    <col min="16" max="16" width="30.28515625" style="4" hidden="1" customWidth="1"/>
    <col min="17" max="17" width="26.28515625" style="4" customWidth="1"/>
    <col min="18" max="18" width="16.28515625" style="53" bestFit="1" customWidth="1"/>
    <col min="19" max="52" width="9.140625" style="53"/>
    <col min="53" max="16384" width="9.140625" style="1"/>
  </cols>
  <sheetData>
    <row r="1" spans="1:52" ht="136.5" customHeight="1" x14ac:dyDescent="0.25">
      <c r="M1" s="44"/>
      <c r="N1" s="99" t="s">
        <v>84</v>
      </c>
      <c r="O1" s="100"/>
      <c r="P1" s="100"/>
      <c r="Q1" s="100"/>
    </row>
    <row r="2" spans="1:52" ht="162" customHeight="1" thickBot="1" x14ac:dyDescent="0.3">
      <c r="A2" s="81" t="s">
        <v>63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52" ht="67.900000000000006" customHeight="1" x14ac:dyDescent="0.25">
      <c r="A3" s="82" t="s">
        <v>0</v>
      </c>
      <c r="B3" s="84" t="s">
        <v>1</v>
      </c>
      <c r="C3" s="84" t="s">
        <v>9</v>
      </c>
      <c r="D3" s="84" t="s">
        <v>15</v>
      </c>
      <c r="E3" s="84" t="s">
        <v>2</v>
      </c>
      <c r="F3" s="84" t="s">
        <v>6</v>
      </c>
      <c r="G3" s="84" t="s">
        <v>7</v>
      </c>
      <c r="H3" s="86" t="s">
        <v>3</v>
      </c>
      <c r="I3" s="84" t="s">
        <v>4</v>
      </c>
      <c r="J3" s="88" t="s">
        <v>5</v>
      </c>
      <c r="K3" s="90" t="s">
        <v>14</v>
      </c>
      <c r="L3" s="91"/>
      <c r="M3" s="91"/>
      <c r="N3" s="91"/>
      <c r="O3" s="92"/>
      <c r="P3" s="88" t="s">
        <v>8</v>
      </c>
      <c r="Q3" s="93" t="s">
        <v>16</v>
      </c>
    </row>
    <row r="4" spans="1:52" ht="156.75" customHeight="1" thickBot="1" x14ac:dyDescent="0.3">
      <c r="A4" s="83"/>
      <c r="B4" s="85"/>
      <c r="C4" s="85"/>
      <c r="D4" s="85"/>
      <c r="E4" s="85"/>
      <c r="F4" s="85"/>
      <c r="G4" s="85"/>
      <c r="H4" s="87"/>
      <c r="I4" s="85"/>
      <c r="J4" s="89"/>
      <c r="K4" s="32" t="s">
        <v>12</v>
      </c>
      <c r="L4" s="32" t="s">
        <v>21</v>
      </c>
      <c r="M4" s="32" t="s">
        <v>17</v>
      </c>
      <c r="N4" s="32" t="s">
        <v>18</v>
      </c>
      <c r="O4" s="32" t="s">
        <v>13</v>
      </c>
      <c r="P4" s="89"/>
      <c r="Q4" s="94"/>
    </row>
    <row r="5" spans="1:52" s="60" customFormat="1" ht="60" customHeight="1" thickBot="1" x14ac:dyDescent="0.3">
      <c r="A5" s="78" t="s">
        <v>70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</row>
    <row r="6" spans="1:52" s="50" customFormat="1" ht="103.5" customHeight="1" thickBot="1" x14ac:dyDescent="0.3">
      <c r="A6" s="57">
        <v>1</v>
      </c>
      <c r="B6" s="51" t="s">
        <v>33</v>
      </c>
      <c r="C6" s="51">
        <v>4812000883</v>
      </c>
      <c r="D6" s="51" t="s">
        <v>82</v>
      </c>
      <c r="E6" s="51" t="s">
        <v>20</v>
      </c>
      <c r="F6" s="51" t="s">
        <v>20</v>
      </c>
      <c r="G6" s="51" t="s">
        <v>20</v>
      </c>
      <c r="H6" s="48"/>
      <c r="I6" s="51" t="s">
        <v>52</v>
      </c>
      <c r="J6" s="49">
        <v>1500000</v>
      </c>
      <c r="K6" s="49">
        <f>SUM(L6:O6)</f>
        <v>1500000</v>
      </c>
      <c r="L6" s="49">
        <v>0</v>
      </c>
      <c r="M6" s="49">
        <v>0</v>
      </c>
      <c r="N6" s="49">
        <v>1500000</v>
      </c>
      <c r="O6" s="49">
        <v>0</v>
      </c>
      <c r="P6" s="51" t="s">
        <v>32</v>
      </c>
      <c r="Q6" s="58" t="s">
        <v>66</v>
      </c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</row>
    <row r="7" spans="1:52" s="28" customFormat="1" ht="32.25" customHeight="1" thickBot="1" x14ac:dyDescent="0.35">
      <c r="A7" s="69" t="s">
        <v>19</v>
      </c>
      <c r="B7" s="70"/>
      <c r="C7" s="34"/>
      <c r="D7" s="34"/>
      <c r="E7" s="27"/>
      <c r="F7" s="27"/>
      <c r="G7" s="27"/>
      <c r="H7" s="27"/>
      <c r="I7" s="27"/>
      <c r="J7" s="29">
        <f>SUM(J6)</f>
        <v>1500000</v>
      </c>
      <c r="K7" s="29">
        <f t="shared" ref="K7:O7" si="0">SUM(K6)</f>
        <v>1500000</v>
      </c>
      <c r="L7" s="29">
        <f t="shared" si="0"/>
        <v>0</v>
      </c>
      <c r="M7" s="29">
        <f t="shared" si="0"/>
        <v>0</v>
      </c>
      <c r="N7" s="29">
        <f t="shared" si="0"/>
        <v>1500000</v>
      </c>
      <c r="O7" s="29">
        <f t="shared" si="0"/>
        <v>0</v>
      </c>
      <c r="P7" s="33"/>
      <c r="Q7" s="30"/>
    </row>
    <row r="8" spans="1:52" s="45" customFormat="1" ht="103.5" customHeight="1" thickBot="1" x14ac:dyDescent="0.3">
      <c r="A8" s="59">
        <v>2</v>
      </c>
      <c r="B8" s="35" t="s">
        <v>54</v>
      </c>
      <c r="C8" s="35">
        <v>4811009700</v>
      </c>
      <c r="D8" s="63" t="s">
        <v>55</v>
      </c>
      <c r="E8" s="63" t="s">
        <v>65</v>
      </c>
      <c r="F8" s="63" t="s">
        <v>64</v>
      </c>
      <c r="G8" s="63" t="s">
        <v>20</v>
      </c>
      <c r="H8" s="62"/>
      <c r="I8" s="63" t="s">
        <v>56</v>
      </c>
      <c r="J8" s="64">
        <v>43935383</v>
      </c>
      <c r="K8" s="64">
        <f>SUM(L8:O8)</f>
        <v>43935383</v>
      </c>
      <c r="L8" s="64">
        <v>43935383</v>
      </c>
      <c r="M8" s="64">
        <v>0</v>
      </c>
      <c r="N8" s="64">
        <v>0</v>
      </c>
      <c r="O8" s="64">
        <v>0</v>
      </c>
      <c r="P8" s="63" t="s">
        <v>32</v>
      </c>
      <c r="Q8" s="65" t="s">
        <v>66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</row>
    <row r="9" spans="1:52" s="28" customFormat="1" ht="32.25" customHeight="1" thickBot="1" x14ac:dyDescent="0.35">
      <c r="A9" s="69" t="s">
        <v>19</v>
      </c>
      <c r="B9" s="70"/>
      <c r="C9" s="34"/>
      <c r="D9" s="34"/>
      <c r="E9" s="27"/>
      <c r="F9" s="27"/>
      <c r="G9" s="27"/>
      <c r="H9" s="27"/>
      <c r="I9" s="27"/>
      <c r="J9" s="29">
        <f>SUM(J8)</f>
        <v>43935383</v>
      </c>
      <c r="K9" s="29">
        <f t="shared" ref="K9:O9" si="1">SUM(K8)</f>
        <v>43935383</v>
      </c>
      <c r="L9" s="29">
        <f t="shared" si="1"/>
        <v>43935383</v>
      </c>
      <c r="M9" s="29">
        <f t="shared" si="1"/>
        <v>0</v>
      </c>
      <c r="N9" s="29">
        <f t="shared" si="1"/>
        <v>0</v>
      </c>
      <c r="O9" s="29">
        <f t="shared" si="1"/>
        <v>0</v>
      </c>
      <c r="P9" s="33"/>
      <c r="Q9" s="30"/>
    </row>
    <row r="10" spans="1:52" ht="47.25" customHeight="1" x14ac:dyDescent="0.25">
      <c r="A10" s="76" t="s">
        <v>57</v>
      </c>
      <c r="B10" s="77"/>
      <c r="C10" s="77"/>
      <c r="D10" s="77"/>
      <c r="E10" s="39"/>
      <c r="F10" s="39"/>
      <c r="G10" s="39"/>
      <c r="H10" s="40"/>
      <c r="I10" s="40"/>
      <c r="J10" s="41">
        <f>J9+J7</f>
        <v>45435383</v>
      </c>
      <c r="K10" s="41">
        <f t="shared" ref="K10:O10" si="2">K9+K7</f>
        <v>45435383</v>
      </c>
      <c r="L10" s="41">
        <f t="shared" si="2"/>
        <v>43935383</v>
      </c>
      <c r="M10" s="41">
        <f t="shared" si="2"/>
        <v>0</v>
      </c>
      <c r="N10" s="41">
        <f t="shared" si="2"/>
        <v>1500000</v>
      </c>
      <c r="O10" s="41">
        <f t="shared" si="2"/>
        <v>0</v>
      </c>
      <c r="P10" s="42"/>
      <c r="Q10" s="4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47.25" customHeight="1" x14ac:dyDescent="0.25">
      <c r="A11" s="7" t="s">
        <v>49</v>
      </c>
      <c r="B11" s="8"/>
      <c r="C11" s="13"/>
      <c r="D11" s="8"/>
      <c r="E11" s="8"/>
      <c r="F11" s="8"/>
      <c r="G11" s="8"/>
      <c r="H11" s="8"/>
      <c r="I11" s="8"/>
      <c r="J11" s="14">
        <f>J8</f>
        <v>43935383</v>
      </c>
      <c r="K11" s="14">
        <f t="shared" ref="K11:O11" si="3">K8</f>
        <v>43935383</v>
      </c>
      <c r="L11" s="14">
        <f t="shared" si="3"/>
        <v>43935383</v>
      </c>
      <c r="M11" s="14">
        <f t="shared" si="3"/>
        <v>0</v>
      </c>
      <c r="N11" s="14">
        <f t="shared" si="3"/>
        <v>0</v>
      </c>
      <c r="O11" s="14">
        <f t="shared" si="3"/>
        <v>0</v>
      </c>
      <c r="P11" s="16"/>
      <c r="Q11" s="18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47.25" customHeight="1" x14ac:dyDescent="0.25">
      <c r="A12" s="9" t="s">
        <v>46</v>
      </c>
      <c r="B12" s="10"/>
      <c r="C12" s="15"/>
      <c r="D12" s="10"/>
      <c r="E12" s="10"/>
      <c r="F12" s="10"/>
      <c r="G12" s="10"/>
      <c r="H12" s="10"/>
      <c r="I12" s="10"/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17"/>
      <c r="Q12" s="19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47.25" customHeight="1" thickBot="1" x14ac:dyDescent="0.3">
      <c r="A13" s="11" t="s">
        <v>47</v>
      </c>
      <c r="B13" s="12"/>
      <c r="C13" s="12"/>
      <c r="D13" s="12"/>
      <c r="E13" s="12"/>
      <c r="F13" s="12"/>
      <c r="G13" s="12"/>
      <c r="H13" s="12"/>
      <c r="I13" s="12"/>
      <c r="J13" s="20">
        <f>J6</f>
        <v>1500000</v>
      </c>
      <c r="K13" s="20">
        <f t="shared" ref="K13:O13" si="4">K6</f>
        <v>1500000</v>
      </c>
      <c r="L13" s="20">
        <f t="shared" si="4"/>
        <v>0</v>
      </c>
      <c r="M13" s="20">
        <f t="shared" si="4"/>
        <v>0</v>
      </c>
      <c r="N13" s="20">
        <f t="shared" si="4"/>
        <v>1500000</v>
      </c>
      <c r="O13" s="20">
        <f t="shared" si="4"/>
        <v>0</v>
      </c>
      <c r="P13" s="21"/>
      <c r="Q13" s="2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s="60" customFormat="1" ht="60" customHeight="1" thickBot="1" x14ac:dyDescent="0.3">
      <c r="A14" s="78" t="s">
        <v>71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80"/>
    </row>
    <row r="15" spans="1:52" ht="101.25" customHeight="1" x14ac:dyDescent="0.3">
      <c r="A15" s="59">
        <v>1</v>
      </c>
      <c r="B15" s="73" t="s">
        <v>23</v>
      </c>
      <c r="C15" s="73">
        <v>4811007974</v>
      </c>
      <c r="D15" s="66" t="s">
        <v>24</v>
      </c>
      <c r="E15" s="66" t="s">
        <v>68</v>
      </c>
      <c r="F15" s="66" t="s">
        <v>67</v>
      </c>
      <c r="G15" s="66" t="s">
        <v>20</v>
      </c>
      <c r="H15" s="67"/>
      <c r="I15" s="67" t="s">
        <v>25</v>
      </c>
      <c r="J15" s="95">
        <v>140000000</v>
      </c>
      <c r="K15" s="95">
        <f>SUM(L15:O15)</f>
        <v>140000000</v>
      </c>
      <c r="L15" s="95">
        <v>0</v>
      </c>
      <c r="M15" s="95">
        <v>84110303.810000002</v>
      </c>
      <c r="N15" s="95">
        <v>55889696.189999998</v>
      </c>
      <c r="O15" s="95">
        <v>0</v>
      </c>
      <c r="P15" s="67" t="s">
        <v>26</v>
      </c>
      <c r="Q15" s="68" t="s">
        <v>66</v>
      </c>
      <c r="R15" s="55"/>
    </row>
    <row r="16" spans="1:52" ht="101.25" customHeight="1" thickBot="1" x14ac:dyDescent="0.35">
      <c r="A16" s="59">
        <v>2</v>
      </c>
      <c r="B16" s="74"/>
      <c r="C16" s="74"/>
      <c r="D16" s="66" t="s">
        <v>27</v>
      </c>
      <c r="E16" s="66" t="s">
        <v>68</v>
      </c>
      <c r="F16" s="66" t="s">
        <v>67</v>
      </c>
      <c r="G16" s="66" t="s">
        <v>20</v>
      </c>
      <c r="H16" s="67"/>
      <c r="I16" s="67" t="s">
        <v>28</v>
      </c>
      <c r="J16" s="95">
        <v>21992689.890000001</v>
      </c>
      <c r="K16" s="95">
        <f>SUM(L16:O16)</f>
        <v>21992689.890000001</v>
      </c>
      <c r="L16" s="95">
        <v>0</v>
      </c>
      <c r="M16" s="95">
        <v>9000000</v>
      </c>
      <c r="N16" s="95">
        <v>12992689.890000001</v>
      </c>
      <c r="O16" s="95">
        <v>0</v>
      </c>
      <c r="P16" s="67" t="s">
        <v>29</v>
      </c>
      <c r="Q16" s="68" t="s">
        <v>66</v>
      </c>
      <c r="R16" s="55"/>
    </row>
    <row r="17" spans="1:52" s="28" customFormat="1" ht="32.25" customHeight="1" thickBot="1" x14ac:dyDescent="0.35">
      <c r="A17" s="69" t="s">
        <v>43</v>
      </c>
      <c r="B17" s="70"/>
      <c r="C17" s="34"/>
      <c r="D17" s="34"/>
      <c r="E17" s="27"/>
      <c r="F17" s="27"/>
      <c r="G17" s="27"/>
      <c r="H17" s="27"/>
      <c r="I17" s="27"/>
      <c r="J17" s="29">
        <f>SUM(J15:J16)</f>
        <v>161992689.88999999</v>
      </c>
      <c r="K17" s="29">
        <f t="shared" ref="K17:O17" si="5">SUM(K15:K16)</f>
        <v>161992689.88999999</v>
      </c>
      <c r="L17" s="29">
        <f t="shared" si="5"/>
        <v>0</v>
      </c>
      <c r="M17" s="29">
        <f t="shared" si="5"/>
        <v>93110303.810000002</v>
      </c>
      <c r="N17" s="29">
        <f t="shared" si="5"/>
        <v>68882386.079999998</v>
      </c>
      <c r="O17" s="29">
        <f t="shared" si="5"/>
        <v>0</v>
      </c>
      <c r="P17" s="33"/>
      <c r="Q17" s="30"/>
    </row>
    <row r="18" spans="1:52" s="50" customFormat="1" ht="103.5" customHeight="1" thickBot="1" x14ac:dyDescent="0.3">
      <c r="A18" s="57">
        <v>3</v>
      </c>
      <c r="B18" s="52" t="s">
        <v>33</v>
      </c>
      <c r="C18" s="52">
        <v>4812000883</v>
      </c>
      <c r="D18" s="52" t="s">
        <v>34</v>
      </c>
      <c r="E18" s="52" t="s">
        <v>20</v>
      </c>
      <c r="F18" s="52" t="s">
        <v>20</v>
      </c>
      <c r="G18" s="52" t="s">
        <v>20</v>
      </c>
      <c r="H18" s="48"/>
      <c r="I18" s="52" t="s">
        <v>36</v>
      </c>
      <c r="J18" s="49">
        <v>24361710.27</v>
      </c>
      <c r="K18" s="49">
        <f>SUM(L18:O18)</f>
        <v>24361710.27</v>
      </c>
      <c r="L18" s="49">
        <v>0</v>
      </c>
      <c r="M18" s="49">
        <v>15491277.16</v>
      </c>
      <c r="N18" s="49">
        <v>8870433.1099999994</v>
      </c>
      <c r="O18" s="49">
        <v>0</v>
      </c>
      <c r="P18" s="52" t="s">
        <v>26</v>
      </c>
      <c r="Q18" s="58" t="s">
        <v>66</v>
      </c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</row>
    <row r="19" spans="1:52" s="28" customFormat="1" ht="32.25" customHeight="1" thickBot="1" x14ac:dyDescent="0.35">
      <c r="A19" s="69" t="s">
        <v>19</v>
      </c>
      <c r="B19" s="70"/>
      <c r="C19" s="34"/>
      <c r="D19" s="34"/>
      <c r="E19" s="27"/>
      <c r="F19" s="27"/>
      <c r="G19" s="27"/>
      <c r="H19" s="27"/>
      <c r="I19" s="27"/>
      <c r="J19" s="29">
        <f>SUM(J18)</f>
        <v>24361710.27</v>
      </c>
      <c r="K19" s="29">
        <f t="shared" ref="K19:O19" si="6">SUM(K18)</f>
        <v>24361710.27</v>
      </c>
      <c r="L19" s="29">
        <f t="shared" si="6"/>
        <v>0</v>
      </c>
      <c r="M19" s="29">
        <f t="shared" si="6"/>
        <v>15491277.16</v>
      </c>
      <c r="N19" s="29">
        <f t="shared" si="6"/>
        <v>8870433.1099999994</v>
      </c>
      <c r="O19" s="29">
        <f t="shared" si="6"/>
        <v>0</v>
      </c>
      <c r="P19" s="33"/>
      <c r="Q19" s="30"/>
    </row>
    <row r="20" spans="1:52" ht="47.25" customHeight="1" x14ac:dyDescent="0.25">
      <c r="A20" s="76" t="s">
        <v>48</v>
      </c>
      <c r="B20" s="77"/>
      <c r="C20" s="77"/>
      <c r="D20" s="77"/>
      <c r="E20" s="39"/>
      <c r="F20" s="39"/>
      <c r="G20" s="39"/>
      <c r="H20" s="40"/>
      <c r="I20" s="40"/>
      <c r="J20" s="41">
        <f>J19+J17</f>
        <v>186354400.16</v>
      </c>
      <c r="K20" s="41">
        <f>K21+K22+K23</f>
        <v>186354400.16</v>
      </c>
      <c r="L20" s="41">
        <f t="shared" ref="L20:O20" si="7">L19+L17</f>
        <v>0</v>
      </c>
      <c r="M20" s="41">
        <f t="shared" si="7"/>
        <v>108601580.97</v>
      </c>
      <c r="N20" s="41">
        <f t="shared" si="7"/>
        <v>77752819.189999998</v>
      </c>
      <c r="O20" s="41">
        <f t="shared" si="7"/>
        <v>0</v>
      </c>
      <c r="P20" s="42"/>
      <c r="Q20" s="4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47.25" customHeight="1" x14ac:dyDescent="0.25">
      <c r="A21" s="7" t="s">
        <v>50</v>
      </c>
      <c r="B21" s="8"/>
      <c r="C21" s="13"/>
      <c r="D21" s="8"/>
      <c r="E21" s="8"/>
      <c r="F21" s="8"/>
      <c r="G21" s="8"/>
      <c r="H21" s="8"/>
      <c r="I21" s="8"/>
      <c r="J21" s="14">
        <f>J16+J15</f>
        <v>161992689.88999999</v>
      </c>
      <c r="K21" s="14">
        <f t="shared" ref="K21:O21" si="8">K16+K15</f>
        <v>161992689.88999999</v>
      </c>
      <c r="L21" s="14">
        <f t="shared" si="8"/>
        <v>0</v>
      </c>
      <c r="M21" s="14">
        <f>M16+M15</f>
        <v>93110303.810000002</v>
      </c>
      <c r="N21" s="14">
        <f t="shared" si="8"/>
        <v>68882386.079999998</v>
      </c>
      <c r="O21" s="14">
        <f t="shared" si="8"/>
        <v>0</v>
      </c>
      <c r="P21" s="16"/>
      <c r="Q21" s="18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47.25" customHeight="1" x14ac:dyDescent="0.25">
      <c r="A22" s="9" t="s">
        <v>46</v>
      </c>
      <c r="B22" s="10"/>
      <c r="C22" s="15"/>
      <c r="D22" s="10"/>
      <c r="E22" s="10"/>
      <c r="F22" s="10"/>
      <c r="G22" s="10"/>
      <c r="H22" s="10"/>
      <c r="I22" s="10"/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17"/>
      <c r="Q22" s="1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47.25" customHeight="1" thickBot="1" x14ac:dyDescent="0.3">
      <c r="A23" s="11" t="s">
        <v>47</v>
      </c>
      <c r="B23" s="12"/>
      <c r="C23" s="12"/>
      <c r="D23" s="12"/>
      <c r="E23" s="12"/>
      <c r="F23" s="12"/>
      <c r="G23" s="12"/>
      <c r="H23" s="12"/>
      <c r="I23" s="12"/>
      <c r="J23" s="20">
        <f>J18</f>
        <v>24361710.27</v>
      </c>
      <c r="K23" s="20">
        <f>K18</f>
        <v>24361710.27</v>
      </c>
      <c r="L23" s="20">
        <f t="shared" ref="L23:O23" si="9">L18</f>
        <v>0</v>
      </c>
      <c r="M23" s="20">
        <f t="shared" si="9"/>
        <v>15491277.16</v>
      </c>
      <c r="N23" s="20">
        <f t="shared" si="9"/>
        <v>8870433.1099999994</v>
      </c>
      <c r="O23" s="20">
        <f t="shared" si="9"/>
        <v>0</v>
      </c>
      <c r="P23" s="21"/>
      <c r="Q23" s="22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s="60" customFormat="1" ht="60" customHeight="1" thickBot="1" x14ac:dyDescent="0.3">
      <c r="A24" s="78" t="s">
        <v>72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80"/>
    </row>
    <row r="25" spans="1:52" s="45" customFormat="1" ht="103.5" customHeight="1" thickBot="1" x14ac:dyDescent="0.3">
      <c r="A25" s="59">
        <v>1</v>
      </c>
      <c r="B25" s="35" t="s">
        <v>23</v>
      </c>
      <c r="C25" s="35">
        <v>4811007974</v>
      </c>
      <c r="D25" s="63" t="s">
        <v>30</v>
      </c>
      <c r="E25" s="63" t="s">
        <v>68</v>
      </c>
      <c r="F25" s="63" t="s">
        <v>67</v>
      </c>
      <c r="G25" s="63" t="s">
        <v>20</v>
      </c>
      <c r="H25" s="62"/>
      <c r="I25" s="63">
        <v>42.99</v>
      </c>
      <c r="J25" s="64">
        <v>2151650.1</v>
      </c>
      <c r="K25" s="64">
        <f>SUM(L25:O25)</f>
        <v>2151650.1</v>
      </c>
      <c r="L25" s="64">
        <v>0</v>
      </c>
      <c r="M25" s="64">
        <v>1000000</v>
      </c>
      <c r="N25" s="64">
        <v>1151650.1000000001</v>
      </c>
      <c r="O25" s="64">
        <v>0</v>
      </c>
      <c r="P25" s="63" t="s">
        <v>31</v>
      </c>
      <c r="Q25" s="65" t="s">
        <v>66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</row>
    <row r="26" spans="1:52" s="28" customFormat="1" ht="32.25" customHeight="1" thickBot="1" x14ac:dyDescent="0.35">
      <c r="A26" s="69" t="s">
        <v>19</v>
      </c>
      <c r="B26" s="70"/>
      <c r="C26" s="34"/>
      <c r="D26" s="34"/>
      <c r="E26" s="27"/>
      <c r="F26" s="27"/>
      <c r="G26" s="27"/>
      <c r="H26" s="27"/>
      <c r="I26" s="27"/>
      <c r="J26" s="29">
        <f>SUM(J25)</f>
        <v>2151650.1</v>
      </c>
      <c r="K26" s="29">
        <f t="shared" ref="K26:P26" si="10">SUM(K25)</f>
        <v>2151650.1</v>
      </c>
      <c r="L26" s="29">
        <f t="shared" si="10"/>
        <v>0</v>
      </c>
      <c r="M26" s="29">
        <f t="shared" si="10"/>
        <v>1000000</v>
      </c>
      <c r="N26" s="29">
        <f t="shared" si="10"/>
        <v>1151650.1000000001</v>
      </c>
      <c r="O26" s="29">
        <f t="shared" si="10"/>
        <v>0</v>
      </c>
      <c r="P26" s="29">
        <f t="shared" si="10"/>
        <v>0</v>
      </c>
      <c r="Q26" s="30"/>
    </row>
    <row r="27" spans="1:52" s="46" customFormat="1" ht="102.75" customHeight="1" x14ac:dyDescent="0.25">
      <c r="A27" s="59">
        <v>2</v>
      </c>
      <c r="B27" s="73" t="s">
        <v>33</v>
      </c>
      <c r="C27" s="73">
        <v>4812000883</v>
      </c>
      <c r="D27" s="35" t="s">
        <v>35</v>
      </c>
      <c r="E27" s="35" t="s">
        <v>20</v>
      </c>
      <c r="F27" s="35" t="s">
        <v>20</v>
      </c>
      <c r="G27" s="35" t="s">
        <v>20</v>
      </c>
      <c r="H27" s="36"/>
      <c r="I27" s="35" t="s">
        <v>36</v>
      </c>
      <c r="J27" s="37">
        <v>9995080.8200000003</v>
      </c>
      <c r="K27" s="37">
        <f>SUM(L27:O27)</f>
        <v>9995080.8200000003</v>
      </c>
      <c r="L27" s="37">
        <v>0</v>
      </c>
      <c r="M27" s="37">
        <v>9495326.7699999996</v>
      </c>
      <c r="N27" s="37">
        <v>499754.05</v>
      </c>
      <c r="O27" s="37">
        <v>0</v>
      </c>
      <c r="P27" s="38" t="s">
        <v>31</v>
      </c>
      <c r="Q27" s="47" t="s">
        <v>66</v>
      </c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</row>
    <row r="28" spans="1:52" s="46" customFormat="1" ht="102.75" customHeight="1" thickBot="1" x14ac:dyDescent="0.3">
      <c r="A28" s="59">
        <v>3</v>
      </c>
      <c r="B28" s="74"/>
      <c r="C28" s="75"/>
      <c r="D28" s="35" t="s">
        <v>37</v>
      </c>
      <c r="E28" s="35" t="s">
        <v>20</v>
      </c>
      <c r="F28" s="35" t="s">
        <v>20</v>
      </c>
      <c r="G28" s="35" t="s">
        <v>20</v>
      </c>
      <c r="H28" s="36"/>
      <c r="I28" s="35" t="s">
        <v>38</v>
      </c>
      <c r="J28" s="37">
        <v>1736842.11</v>
      </c>
      <c r="K28" s="37">
        <f>SUM(L28:O28)</f>
        <v>1736842.11</v>
      </c>
      <c r="L28" s="37">
        <v>0</v>
      </c>
      <c r="M28" s="37">
        <v>1650000</v>
      </c>
      <c r="N28" s="37">
        <v>86842.11</v>
      </c>
      <c r="O28" s="37">
        <v>0</v>
      </c>
      <c r="P28" s="38" t="s">
        <v>31</v>
      </c>
      <c r="Q28" s="47" t="s">
        <v>66</v>
      </c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</row>
    <row r="29" spans="1:52" s="28" customFormat="1" ht="32.25" customHeight="1" thickBot="1" x14ac:dyDescent="0.35">
      <c r="A29" s="69" t="s">
        <v>43</v>
      </c>
      <c r="B29" s="70"/>
      <c r="C29" s="34"/>
      <c r="D29" s="34"/>
      <c r="E29" s="27"/>
      <c r="F29" s="27"/>
      <c r="G29" s="27"/>
      <c r="H29" s="27"/>
      <c r="I29" s="27"/>
      <c r="J29" s="29">
        <f>SUM(J27:J28)</f>
        <v>11731922.93</v>
      </c>
      <c r="K29" s="29">
        <f t="shared" ref="K29:O29" si="11">SUM(K27:K28)</f>
        <v>11731922.93</v>
      </c>
      <c r="L29" s="29">
        <f t="shared" si="11"/>
        <v>0</v>
      </c>
      <c r="M29" s="29">
        <f t="shared" si="11"/>
        <v>11145326.77</v>
      </c>
      <c r="N29" s="29">
        <f t="shared" si="11"/>
        <v>586596.16</v>
      </c>
      <c r="O29" s="29">
        <f t="shared" si="11"/>
        <v>0</v>
      </c>
      <c r="P29" s="33"/>
      <c r="Q29" s="30"/>
    </row>
    <row r="30" spans="1:52" ht="47.25" customHeight="1" x14ac:dyDescent="0.25">
      <c r="A30" s="76" t="s">
        <v>48</v>
      </c>
      <c r="B30" s="77"/>
      <c r="C30" s="77"/>
      <c r="D30" s="77"/>
      <c r="E30" s="39"/>
      <c r="F30" s="39"/>
      <c r="G30" s="39"/>
      <c r="H30" s="40"/>
      <c r="I30" s="40"/>
      <c r="J30" s="41">
        <f>J29+J26</f>
        <v>13883573.029999999</v>
      </c>
      <c r="K30" s="41">
        <f>K31+K32+K33</f>
        <v>13883573.029999999</v>
      </c>
      <c r="L30" s="41">
        <f t="shared" ref="L30:O30" si="12">L29+L26</f>
        <v>0</v>
      </c>
      <c r="M30" s="41">
        <f t="shared" si="12"/>
        <v>12145326.77</v>
      </c>
      <c r="N30" s="41">
        <f t="shared" si="12"/>
        <v>1738246.2600000002</v>
      </c>
      <c r="O30" s="41">
        <f t="shared" si="12"/>
        <v>0</v>
      </c>
      <c r="P30" s="42"/>
      <c r="Q30" s="4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47.25" customHeight="1" x14ac:dyDescent="0.25">
      <c r="A31" s="7" t="s">
        <v>49</v>
      </c>
      <c r="B31" s="8"/>
      <c r="C31" s="13"/>
      <c r="D31" s="8"/>
      <c r="E31" s="8"/>
      <c r="F31" s="8"/>
      <c r="G31" s="8"/>
      <c r="H31" s="8"/>
      <c r="I31" s="8"/>
      <c r="J31" s="14">
        <f>J25</f>
        <v>2151650.1</v>
      </c>
      <c r="K31" s="14">
        <f>K25</f>
        <v>2151650.1</v>
      </c>
      <c r="L31" s="14">
        <f t="shared" ref="L31:O31" si="13">L25</f>
        <v>0</v>
      </c>
      <c r="M31" s="14">
        <f t="shared" si="13"/>
        <v>1000000</v>
      </c>
      <c r="N31" s="14">
        <f t="shared" si="13"/>
        <v>1151650.1000000001</v>
      </c>
      <c r="O31" s="14">
        <f t="shared" si="13"/>
        <v>0</v>
      </c>
      <c r="P31" s="16"/>
      <c r="Q31" s="18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47.25" customHeight="1" x14ac:dyDescent="0.25">
      <c r="A32" s="9" t="s">
        <v>46</v>
      </c>
      <c r="B32" s="10"/>
      <c r="C32" s="15"/>
      <c r="D32" s="10"/>
      <c r="E32" s="10"/>
      <c r="F32" s="10"/>
      <c r="G32" s="10"/>
      <c r="H32" s="10"/>
      <c r="I32" s="10"/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17"/>
      <c r="Q32" s="1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47.25" customHeight="1" thickBot="1" x14ac:dyDescent="0.3">
      <c r="A33" s="11" t="s">
        <v>51</v>
      </c>
      <c r="B33" s="12"/>
      <c r="C33" s="12"/>
      <c r="D33" s="12"/>
      <c r="E33" s="12"/>
      <c r="F33" s="12"/>
      <c r="G33" s="12"/>
      <c r="H33" s="12"/>
      <c r="I33" s="12"/>
      <c r="J33" s="20">
        <f>J28+J27</f>
        <v>11731922.93</v>
      </c>
      <c r="K33" s="20">
        <f>K28+K27</f>
        <v>11731922.93</v>
      </c>
      <c r="L33" s="20">
        <f t="shared" ref="L33:O33" si="14">L28+L27</f>
        <v>0</v>
      </c>
      <c r="M33" s="20">
        <f>M28+M27</f>
        <v>11145326.77</v>
      </c>
      <c r="N33" s="20">
        <f>N28+N27</f>
        <v>586596.16</v>
      </c>
      <c r="O33" s="20">
        <f t="shared" si="14"/>
        <v>0</v>
      </c>
      <c r="P33" s="21"/>
      <c r="Q33" s="2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s="60" customFormat="1" ht="60" customHeight="1" thickBot="1" x14ac:dyDescent="0.3">
      <c r="A34" s="78" t="s">
        <v>73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80"/>
    </row>
    <row r="35" spans="1:52" s="46" customFormat="1" ht="102.75" customHeight="1" thickBot="1" x14ac:dyDescent="0.3">
      <c r="A35" s="59"/>
      <c r="B35" s="35"/>
      <c r="C35" s="35"/>
      <c r="D35" s="35"/>
      <c r="E35" s="35" t="s">
        <v>20</v>
      </c>
      <c r="F35" s="35" t="s">
        <v>20</v>
      </c>
      <c r="G35" s="35" t="s">
        <v>20</v>
      </c>
      <c r="H35" s="36"/>
      <c r="I35" s="35"/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8"/>
      <c r="Q35" s="47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</row>
    <row r="36" spans="1:52" s="28" customFormat="1" ht="32.25" customHeight="1" thickBot="1" x14ac:dyDescent="0.35">
      <c r="A36" s="69" t="s">
        <v>60</v>
      </c>
      <c r="B36" s="70"/>
      <c r="C36" s="34"/>
      <c r="D36" s="34"/>
      <c r="E36" s="27"/>
      <c r="F36" s="27"/>
      <c r="G36" s="27"/>
      <c r="H36" s="27"/>
      <c r="I36" s="27"/>
      <c r="J36" s="29"/>
      <c r="K36" s="29">
        <f t="shared" ref="K36:O36" si="15">SUM(K35)</f>
        <v>0</v>
      </c>
      <c r="L36" s="29">
        <f t="shared" si="15"/>
        <v>0</v>
      </c>
      <c r="M36" s="29">
        <f t="shared" si="15"/>
        <v>0</v>
      </c>
      <c r="N36" s="29">
        <f t="shared" si="15"/>
        <v>0</v>
      </c>
      <c r="O36" s="29">
        <f t="shared" si="15"/>
        <v>0</v>
      </c>
      <c r="P36" s="33"/>
      <c r="Q36" s="30"/>
    </row>
    <row r="37" spans="1:52" ht="47.25" customHeight="1" x14ac:dyDescent="0.25">
      <c r="A37" s="76" t="s">
        <v>61</v>
      </c>
      <c r="B37" s="77"/>
      <c r="C37" s="77"/>
      <c r="D37" s="77"/>
      <c r="E37" s="39"/>
      <c r="F37" s="39"/>
      <c r="G37" s="39"/>
      <c r="H37" s="40"/>
      <c r="I37" s="40"/>
      <c r="J37" s="41">
        <f>J36</f>
        <v>0</v>
      </c>
      <c r="K37" s="41">
        <f t="shared" ref="K37:O37" si="16">K36</f>
        <v>0</v>
      </c>
      <c r="L37" s="41">
        <f t="shared" si="16"/>
        <v>0</v>
      </c>
      <c r="M37" s="41">
        <f t="shared" si="16"/>
        <v>0</v>
      </c>
      <c r="N37" s="41">
        <f t="shared" si="16"/>
        <v>0</v>
      </c>
      <c r="O37" s="41">
        <f t="shared" si="16"/>
        <v>0</v>
      </c>
      <c r="P37" s="42"/>
      <c r="Q37" s="4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47.25" customHeight="1" x14ac:dyDescent="0.25">
      <c r="A38" s="7" t="s">
        <v>45</v>
      </c>
      <c r="B38" s="8"/>
      <c r="C38" s="13"/>
      <c r="D38" s="8"/>
      <c r="E38" s="8"/>
      <c r="F38" s="8"/>
      <c r="G38" s="8"/>
      <c r="H38" s="8"/>
      <c r="I38" s="8"/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f>SUM(O23)</f>
        <v>0</v>
      </c>
      <c r="P38" s="16"/>
      <c r="Q38" s="18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47.25" customHeight="1" x14ac:dyDescent="0.25">
      <c r="A39" s="9" t="s">
        <v>46</v>
      </c>
      <c r="B39" s="10"/>
      <c r="C39" s="15"/>
      <c r="D39" s="10"/>
      <c r="E39" s="10"/>
      <c r="F39" s="10"/>
      <c r="G39" s="10"/>
      <c r="H39" s="10"/>
      <c r="I39" s="10"/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17"/>
      <c r="Q39" s="1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47.25" customHeight="1" thickBot="1" x14ac:dyDescent="0.3">
      <c r="A40" s="11" t="s">
        <v>62</v>
      </c>
      <c r="B40" s="12"/>
      <c r="C40" s="12"/>
      <c r="D40" s="12"/>
      <c r="E40" s="12"/>
      <c r="F40" s="12"/>
      <c r="G40" s="12"/>
      <c r="H40" s="12"/>
      <c r="I40" s="12"/>
      <c r="J40" s="20">
        <f>J36</f>
        <v>0</v>
      </c>
      <c r="K40" s="20">
        <f>K36</f>
        <v>0</v>
      </c>
      <c r="L40" s="20">
        <f t="shared" ref="L40:M40" si="17">SUM(L36)</f>
        <v>0</v>
      </c>
      <c r="M40" s="20">
        <f t="shared" si="17"/>
        <v>0</v>
      </c>
      <c r="N40" s="20">
        <f>N36</f>
        <v>0</v>
      </c>
      <c r="O40" s="20">
        <f t="shared" ref="O40" si="18">SUM(O36)</f>
        <v>0</v>
      </c>
      <c r="P40" s="21"/>
      <c r="Q40" s="2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s="60" customFormat="1" ht="60" customHeight="1" thickBot="1" x14ac:dyDescent="0.3">
      <c r="A41" s="78" t="s">
        <v>74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0"/>
    </row>
    <row r="42" spans="1:52" s="46" customFormat="1" ht="102.75" customHeight="1" thickBot="1" x14ac:dyDescent="0.3">
      <c r="A42" s="59"/>
      <c r="B42" s="35"/>
      <c r="C42" s="35"/>
      <c r="D42" s="35"/>
      <c r="E42" s="35" t="s">
        <v>20</v>
      </c>
      <c r="F42" s="35" t="s">
        <v>20</v>
      </c>
      <c r="G42" s="35" t="s">
        <v>20</v>
      </c>
      <c r="H42" s="36"/>
      <c r="I42" s="35"/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8"/>
      <c r="Q42" s="47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</row>
    <row r="43" spans="1:52" s="28" customFormat="1" ht="32.25" customHeight="1" thickBot="1" x14ac:dyDescent="0.35">
      <c r="A43" s="69" t="s">
        <v>60</v>
      </c>
      <c r="B43" s="70"/>
      <c r="C43" s="34"/>
      <c r="D43" s="34"/>
      <c r="E43" s="27"/>
      <c r="F43" s="27"/>
      <c r="G43" s="27"/>
      <c r="H43" s="27"/>
      <c r="I43" s="27"/>
      <c r="J43" s="29"/>
      <c r="K43" s="29">
        <f t="shared" ref="K43:O43" si="19">SUM(K42)</f>
        <v>0</v>
      </c>
      <c r="L43" s="29">
        <f t="shared" si="19"/>
        <v>0</v>
      </c>
      <c r="M43" s="29">
        <f t="shared" si="19"/>
        <v>0</v>
      </c>
      <c r="N43" s="29">
        <f t="shared" si="19"/>
        <v>0</v>
      </c>
      <c r="O43" s="29">
        <f t="shared" si="19"/>
        <v>0</v>
      </c>
      <c r="P43" s="33"/>
      <c r="Q43" s="30"/>
    </row>
    <row r="44" spans="1:52" ht="47.25" customHeight="1" x14ac:dyDescent="0.25">
      <c r="A44" s="76" t="s">
        <v>61</v>
      </c>
      <c r="B44" s="77"/>
      <c r="C44" s="77"/>
      <c r="D44" s="77"/>
      <c r="E44" s="39"/>
      <c r="F44" s="39"/>
      <c r="G44" s="39"/>
      <c r="H44" s="40"/>
      <c r="I44" s="40"/>
      <c r="J44" s="41">
        <f>J43</f>
        <v>0</v>
      </c>
      <c r="K44" s="41">
        <f t="shared" ref="K44:O44" si="20">K43</f>
        <v>0</v>
      </c>
      <c r="L44" s="41">
        <f t="shared" si="20"/>
        <v>0</v>
      </c>
      <c r="M44" s="41">
        <f t="shared" si="20"/>
        <v>0</v>
      </c>
      <c r="N44" s="41">
        <f t="shared" si="20"/>
        <v>0</v>
      </c>
      <c r="O44" s="41">
        <f t="shared" si="20"/>
        <v>0</v>
      </c>
      <c r="P44" s="42"/>
      <c r="Q44" s="4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47.25" customHeight="1" x14ac:dyDescent="0.25">
      <c r="A45" s="7" t="s">
        <v>45</v>
      </c>
      <c r="B45" s="8"/>
      <c r="C45" s="13"/>
      <c r="D45" s="8"/>
      <c r="E45" s="8"/>
      <c r="F45" s="8"/>
      <c r="G45" s="8"/>
      <c r="H45" s="8"/>
      <c r="I45" s="8"/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f>SUM(O30)</f>
        <v>0</v>
      </c>
      <c r="P45" s="16"/>
      <c r="Q45" s="18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47.25" customHeight="1" x14ac:dyDescent="0.25">
      <c r="A46" s="9" t="s">
        <v>46</v>
      </c>
      <c r="B46" s="10"/>
      <c r="C46" s="15"/>
      <c r="D46" s="10"/>
      <c r="E46" s="10"/>
      <c r="F46" s="10"/>
      <c r="G46" s="10"/>
      <c r="H46" s="10"/>
      <c r="I46" s="10"/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17"/>
      <c r="Q46" s="1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47.25" customHeight="1" thickBot="1" x14ac:dyDescent="0.3">
      <c r="A47" s="11" t="s">
        <v>62</v>
      </c>
      <c r="B47" s="12"/>
      <c r="C47" s="12"/>
      <c r="D47" s="12"/>
      <c r="E47" s="12"/>
      <c r="F47" s="12"/>
      <c r="G47" s="12"/>
      <c r="H47" s="12"/>
      <c r="I47" s="12"/>
      <c r="J47" s="20">
        <f>J43</f>
        <v>0</v>
      </c>
      <c r="K47" s="20">
        <f>K43</f>
        <v>0</v>
      </c>
      <c r="L47" s="20">
        <f t="shared" ref="L47:M47" si="21">SUM(L43)</f>
        <v>0</v>
      </c>
      <c r="M47" s="20">
        <f t="shared" si="21"/>
        <v>0</v>
      </c>
      <c r="N47" s="20">
        <f>N43</f>
        <v>0</v>
      </c>
      <c r="O47" s="20">
        <f t="shared" ref="O47" si="22">SUM(O43)</f>
        <v>0</v>
      </c>
      <c r="P47" s="21"/>
      <c r="Q47" s="2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60" customFormat="1" ht="60" customHeight="1" thickBot="1" x14ac:dyDescent="0.3">
      <c r="A48" s="78" t="s">
        <v>75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80"/>
    </row>
    <row r="49" spans="1:52" s="46" customFormat="1" ht="102.75" customHeight="1" thickBot="1" x14ac:dyDescent="0.3">
      <c r="A49" s="59">
        <v>1</v>
      </c>
      <c r="B49" s="35" t="s">
        <v>33</v>
      </c>
      <c r="C49" s="35">
        <v>4812000883</v>
      </c>
      <c r="D49" s="35" t="s">
        <v>83</v>
      </c>
      <c r="E49" s="35" t="s">
        <v>20</v>
      </c>
      <c r="F49" s="35" t="s">
        <v>20</v>
      </c>
      <c r="G49" s="35" t="s">
        <v>20</v>
      </c>
      <c r="H49" s="36"/>
      <c r="I49" s="35" t="s">
        <v>36</v>
      </c>
      <c r="J49" s="37">
        <v>4000000</v>
      </c>
      <c r="K49" s="37">
        <f>SUM(L49:O49)</f>
        <v>4000000</v>
      </c>
      <c r="L49" s="37">
        <v>0</v>
      </c>
      <c r="M49" s="37">
        <v>0</v>
      </c>
      <c r="N49" s="37">
        <v>4000000</v>
      </c>
      <c r="O49" s="37">
        <v>0</v>
      </c>
      <c r="P49" s="38" t="s">
        <v>39</v>
      </c>
      <c r="Q49" s="47" t="s">
        <v>66</v>
      </c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</row>
    <row r="50" spans="1:52" s="28" customFormat="1" ht="32.25" customHeight="1" thickBot="1" x14ac:dyDescent="0.35">
      <c r="A50" s="69" t="s">
        <v>19</v>
      </c>
      <c r="B50" s="70"/>
      <c r="C50" s="34"/>
      <c r="D50" s="34"/>
      <c r="E50" s="27"/>
      <c r="F50" s="27"/>
      <c r="G50" s="27"/>
      <c r="H50" s="27"/>
      <c r="I50" s="27"/>
      <c r="J50" s="29">
        <f t="shared" ref="J50:O50" si="23">SUM(J49)</f>
        <v>4000000</v>
      </c>
      <c r="K50" s="29">
        <f t="shared" si="23"/>
        <v>4000000</v>
      </c>
      <c r="L50" s="29">
        <f t="shared" si="23"/>
        <v>0</v>
      </c>
      <c r="M50" s="29">
        <f t="shared" si="23"/>
        <v>0</v>
      </c>
      <c r="N50" s="29">
        <f t="shared" si="23"/>
        <v>4000000</v>
      </c>
      <c r="O50" s="29">
        <f t="shared" si="23"/>
        <v>0</v>
      </c>
      <c r="P50" s="33"/>
      <c r="Q50" s="30"/>
    </row>
    <row r="51" spans="1:52" ht="47.25" customHeight="1" x14ac:dyDescent="0.25">
      <c r="A51" s="76" t="s">
        <v>44</v>
      </c>
      <c r="B51" s="77"/>
      <c r="C51" s="77"/>
      <c r="D51" s="77"/>
      <c r="E51" s="39"/>
      <c r="F51" s="39"/>
      <c r="G51" s="39"/>
      <c r="H51" s="40"/>
      <c r="I51" s="40"/>
      <c r="J51" s="41">
        <f>J50</f>
        <v>4000000</v>
      </c>
      <c r="K51" s="41">
        <f t="shared" ref="K51:O51" si="24">K50</f>
        <v>4000000</v>
      </c>
      <c r="L51" s="41">
        <f t="shared" si="24"/>
        <v>0</v>
      </c>
      <c r="M51" s="41">
        <f t="shared" si="24"/>
        <v>0</v>
      </c>
      <c r="N51" s="41">
        <f t="shared" si="24"/>
        <v>4000000</v>
      </c>
      <c r="O51" s="41">
        <f t="shared" si="24"/>
        <v>0</v>
      </c>
      <c r="P51" s="42"/>
      <c r="Q51" s="4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47.25" customHeight="1" x14ac:dyDescent="0.25">
      <c r="A52" s="7" t="s">
        <v>45</v>
      </c>
      <c r="B52" s="8"/>
      <c r="C52" s="13"/>
      <c r="D52" s="8"/>
      <c r="E52" s="8"/>
      <c r="F52" s="8"/>
      <c r="G52" s="8"/>
      <c r="H52" s="8"/>
      <c r="I52" s="8"/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f>SUM(O30)</f>
        <v>0</v>
      </c>
      <c r="P52" s="16"/>
      <c r="Q52" s="18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47.25" customHeight="1" x14ac:dyDescent="0.25">
      <c r="A53" s="9" t="s">
        <v>46</v>
      </c>
      <c r="B53" s="10"/>
      <c r="C53" s="15"/>
      <c r="D53" s="10"/>
      <c r="E53" s="10"/>
      <c r="F53" s="10"/>
      <c r="G53" s="10"/>
      <c r="H53" s="10"/>
      <c r="I53" s="10"/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17"/>
      <c r="Q53" s="1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47.25" customHeight="1" thickBot="1" x14ac:dyDescent="0.3">
      <c r="A54" s="11" t="s">
        <v>47</v>
      </c>
      <c r="B54" s="12"/>
      <c r="C54" s="12"/>
      <c r="D54" s="12"/>
      <c r="E54" s="12"/>
      <c r="F54" s="12"/>
      <c r="G54" s="12"/>
      <c r="H54" s="12"/>
      <c r="I54" s="12"/>
      <c r="J54" s="20">
        <f>J50</f>
        <v>4000000</v>
      </c>
      <c r="K54" s="20">
        <f>K50</f>
        <v>4000000</v>
      </c>
      <c r="L54" s="20">
        <f t="shared" ref="L54:O54" si="25">SUM(L50)</f>
        <v>0</v>
      </c>
      <c r="M54" s="20">
        <f t="shared" si="25"/>
        <v>0</v>
      </c>
      <c r="N54" s="20">
        <f>N50</f>
        <v>4000000</v>
      </c>
      <c r="O54" s="20">
        <f t="shared" si="25"/>
        <v>0</v>
      </c>
      <c r="P54" s="21"/>
      <c r="Q54" s="2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s="60" customFormat="1" ht="60" customHeight="1" thickBot="1" x14ac:dyDescent="0.3">
      <c r="A55" s="78" t="s">
        <v>76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80"/>
    </row>
    <row r="56" spans="1:52" s="46" customFormat="1" ht="102.75" customHeight="1" thickBot="1" x14ac:dyDescent="0.3">
      <c r="A56" s="59"/>
      <c r="B56" s="35"/>
      <c r="C56" s="35"/>
      <c r="D56" s="35"/>
      <c r="E56" s="35" t="s">
        <v>20</v>
      </c>
      <c r="F56" s="35" t="s">
        <v>20</v>
      </c>
      <c r="G56" s="35" t="s">
        <v>20</v>
      </c>
      <c r="H56" s="36"/>
      <c r="I56" s="35"/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8"/>
      <c r="Q56" s="47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</row>
    <row r="57" spans="1:52" s="28" customFormat="1" ht="32.25" customHeight="1" thickBot="1" x14ac:dyDescent="0.35">
      <c r="A57" s="69" t="s">
        <v>60</v>
      </c>
      <c r="B57" s="70"/>
      <c r="C57" s="34"/>
      <c r="D57" s="34"/>
      <c r="E57" s="27"/>
      <c r="F57" s="27"/>
      <c r="G57" s="27"/>
      <c r="H57" s="27"/>
      <c r="I57" s="27"/>
      <c r="J57" s="29"/>
      <c r="K57" s="29">
        <f t="shared" ref="K57:O57" si="26">SUM(K56)</f>
        <v>0</v>
      </c>
      <c r="L57" s="29">
        <f t="shared" si="26"/>
        <v>0</v>
      </c>
      <c r="M57" s="29">
        <f t="shared" si="26"/>
        <v>0</v>
      </c>
      <c r="N57" s="29">
        <f t="shared" si="26"/>
        <v>0</v>
      </c>
      <c r="O57" s="29">
        <f t="shared" si="26"/>
        <v>0</v>
      </c>
      <c r="P57" s="33"/>
      <c r="Q57" s="30"/>
    </row>
    <row r="58" spans="1:52" ht="47.25" customHeight="1" x14ac:dyDescent="0.25">
      <c r="A58" s="76" t="s">
        <v>61</v>
      </c>
      <c r="B58" s="77"/>
      <c r="C58" s="77"/>
      <c r="D58" s="77"/>
      <c r="E58" s="39"/>
      <c r="F58" s="39"/>
      <c r="G58" s="39"/>
      <c r="H58" s="40"/>
      <c r="I58" s="40"/>
      <c r="J58" s="41">
        <f>J57</f>
        <v>0</v>
      </c>
      <c r="K58" s="41">
        <f t="shared" ref="K58:O58" si="27">K57</f>
        <v>0</v>
      </c>
      <c r="L58" s="41">
        <f t="shared" si="27"/>
        <v>0</v>
      </c>
      <c r="M58" s="41">
        <f t="shared" si="27"/>
        <v>0</v>
      </c>
      <c r="N58" s="41">
        <f t="shared" si="27"/>
        <v>0</v>
      </c>
      <c r="O58" s="41">
        <f t="shared" si="27"/>
        <v>0</v>
      </c>
      <c r="P58" s="42"/>
      <c r="Q58" s="4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47.25" customHeight="1" x14ac:dyDescent="0.25">
      <c r="A59" s="7" t="s">
        <v>45</v>
      </c>
      <c r="B59" s="8"/>
      <c r="C59" s="13"/>
      <c r="D59" s="8"/>
      <c r="E59" s="8"/>
      <c r="F59" s="8"/>
      <c r="G59" s="8"/>
      <c r="H59" s="8"/>
      <c r="I59" s="8"/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f>SUM(O44)</f>
        <v>0</v>
      </c>
      <c r="P59" s="16"/>
      <c r="Q59" s="18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47.25" customHeight="1" x14ac:dyDescent="0.25">
      <c r="A60" s="9" t="s">
        <v>46</v>
      </c>
      <c r="B60" s="10"/>
      <c r="C60" s="15"/>
      <c r="D60" s="10"/>
      <c r="E60" s="10"/>
      <c r="F60" s="10"/>
      <c r="G60" s="10"/>
      <c r="H60" s="10"/>
      <c r="I60" s="10"/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17"/>
      <c r="Q60" s="1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47.25" customHeight="1" thickBot="1" x14ac:dyDescent="0.3">
      <c r="A61" s="11" t="s">
        <v>62</v>
      </c>
      <c r="B61" s="12"/>
      <c r="C61" s="12"/>
      <c r="D61" s="12"/>
      <c r="E61" s="12"/>
      <c r="F61" s="12"/>
      <c r="G61" s="12"/>
      <c r="H61" s="12"/>
      <c r="I61" s="12"/>
      <c r="J61" s="20">
        <f>J57</f>
        <v>0</v>
      </c>
      <c r="K61" s="20">
        <f>K57</f>
        <v>0</v>
      </c>
      <c r="L61" s="20">
        <f t="shared" ref="L61:M61" si="28">SUM(L57)</f>
        <v>0</v>
      </c>
      <c r="M61" s="20">
        <f t="shared" si="28"/>
        <v>0</v>
      </c>
      <c r="N61" s="20">
        <f>N57</f>
        <v>0</v>
      </c>
      <c r="O61" s="20">
        <f t="shared" ref="O61" si="29">SUM(O57)</f>
        <v>0</v>
      </c>
      <c r="P61" s="21"/>
      <c r="Q61" s="2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s="60" customFormat="1" ht="60" customHeight="1" thickBot="1" x14ac:dyDescent="0.3">
      <c r="A62" s="78" t="s">
        <v>77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80"/>
    </row>
    <row r="63" spans="1:52" s="46" customFormat="1" ht="102.75" customHeight="1" thickBot="1" x14ac:dyDescent="0.3">
      <c r="A63" s="59"/>
      <c r="B63" s="35"/>
      <c r="C63" s="35"/>
      <c r="D63" s="35"/>
      <c r="E63" s="35" t="s">
        <v>20</v>
      </c>
      <c r="F63" s="35" t="s">
        <v>20</v>
      </c>
      <c r="G63" s="35" t="s">
        <v>20</v>
      </c>
      <c r="H63" s="36"/>
      <c r="I63" s="35"/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8"/>
      <c r="Q63" s="47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</row>
    <row r="64" spans="1:52" s="28" customFormat="1" ht="32.25" customHeight="1" thickBot="1" x14ac:dyDescent="0.35">
      <c r="A64" s="69" t="s">
        <v>60</v>
      </c>
      <c r="B64" s="70"/>
      <c r="C64" s="34"/>
      <c r="D64" s="34"/>
      <c r="E64" s="27"/>
      <c r="F64" s="27"/>
      <c r="G64" s="27"/>
      <c r="H64" s="27"/>
      <c r="I64" s="27"/>
      <c r="J64" s="29"/>
      <c r="K64" s="29">
        <f t="shared" ref="K64:O64" si="30">SUM(K63)</f>
        <v>0</v>
      </c>
      <c r="L64" s="29">
        <f t="shared" si="30"/>
        <v>0</v>
      </c>
      <c r="M64" s="29">
        <f t="shared" si="30"/>
        <v>0</v>
      </c>
      <c r="N64" s="29">
        <f t="shared" si="30"/>
        <v>0</v>
      </c>
      <c r="O64" s="29">
        <f t="shared" si="30"/>
        <v>0</v>
      </c>
      <c r="P64" s="33"/>
      <c r="Q64" s="30"/>
    </row>
    <row r="65" spans="1:52" ht="47.25" customHeight="1" x14ac:dyDescent="0.25">
      <c r="A65" s="76" t="s">
        <v>61</v>
      </c>
      <c r="B65" s="77"/>
      <c r="C65" s="77"/>
      <c r="D65" s="77"/>
      <c r="E65" s="39"/>
      <c r="F65" s="39"/>
      <c r="G65" s="39"/>
      <c r="H65" s="40"/>
      <c r="I65" s="40"/>
      <c r="J65" s="41">
        <f>J64</f>
        <v>0</v>
      </c>
      <c r="K65" s="41">
        <f t="shared" ref="K65:O65" si="31">K64</f>
        <v>0</v>
      </c>
      <c r="L65" s="41">
        <f t="shared" si="31"/>
        <v>0</v>
      </c>
      <c r="M65" s="41">
        <f t="shared" si="31"/>
        <v>0</v>
      </c>
      <c r="N65" s="41">
        <f t="shared" si="31"/>
        <v>0</v>
      </c>
      <c r="O65" s="41">
        <f t="shared" si="31"/>
        <v>0</v>
      </c>
      <c r="P65" s="42"/>
      <c r="Q65" s="4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47.25" customHeight="1" x14ac:dyDescent="0.25">
      <c r="A66" s="7" t="s">
        <v>45</v>
      </c>
      <c r="B66" s="8"/>
      <c r="C66" s="13"/>
      <c r="D66" s="8"/>
      <c r="E66" s="8"/>
      <c r="F66" s="8"/>
      <c r="G66" s="8"/>
      <c r="H66" s="8"/>
      <c r="I66" s="8"/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f>SUM(O51)</f>
        <v>0</v>
      </c>
      <c r="P66" s="16"/>
      <c r="Q66" s="18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47.25" customHeight="1" x14ac:dyDescent="0.25">
      <c r="A67" s="9" t="s">
        <v>46</v>
      </c>
      <c r="B67" s="10"/>
      <c r="C67" s="15"/>
      <c r="D67" s="10"/>
      <c r="E67" s="10"/>
      <c r="F67" s="10"/>
      <c r="G67" s="10"/>
      <c r="H67" s="10"/>
      <c r="I67" s="10"/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17"/>
      <c r="Q67" s="1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47.25" customHeight="1" thickBot="1" x14ac:dyDescent="0.3">
      <c r="A68" s="11" t="s">
        <v>62</v>
      </c>
      <c r="B68" s="12"/>
      <c r="C68" s="12"/>
      <c r="D68" s="12"/>
      <c r="E68" s="12"/>
      <c r="F68" s="12"/>
      <c r="G68" s="12"/>
      <c r="H68" s="12"/>
      <c r="I68" s="12"/>
      <c r="J68" s="20">
        <f>J64</f>
        <v>0</v>
      </c>
      <c r="K68" s="20">
        <f>K64</f>
        <v>0</v>
      </c>
      <c r="L68" s="20">
        <f t="shared" ref="L68:M68" si="32">SUM(L64)</f>
        <v>0</v>
      </c>
      <c r="M68" s="20">
        <f t="shared" si="32"/>
        <v>0</v>
      </c>
      <c r="N68" s="20">
        <f>N64</f>
        <v>0</v>
      </c>
      <c r="O68" s="20">
        <f t="shared" ref="O68" si="33">SUM(O64)</f>
        <v>0</v>
      </c>
      <c r="P68" s="21"/>
      <c r="Q68" s="2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s="60" customFormat="1" ht="60" customHeight="1" thickBot="1" x14ac:dyDescent="0.3">
      <c r="A69" s="78" t="s">
        <v>78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80"/>
    </row>
    <row r="70" spans="1:52" s="46" customFormat="1" ht="102.75" customHeight="1" thickBot="1" x14ac:dyDescent="0.3">
      <c r="A70" s="59"/>
      <c r="B70" s="35"/>
      <c r="C70" s="35"/>
      <c r="D70" s="35"/>
      <c r="E70" s="35" t="s">
        <v>20</v>
      </c>
      <c r="F70" s="35" t="s">
        <v>20</v>
      </c>
      <c r="G70" s="35" t="s">
        <v>20</v>
      </c>
      <c r="H70" s="36"/>
      <c r="I70" s="35"/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8"/>
      <c r="Q70" s="47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</row>
    <row r="71" spans="1:52" s="28" customFormat="1" ht="32.25" customHeight="1" thickBot="1" x14ac:dyDescent="0.35">
      <c r="A71" s="69" t="s">
        <v>60</v>
      </c>
      <c r="B71" s="70"/>
      <c r="C71" s="34"/>
      <c r="D71" s="34"/>
      <c r="E71" s="27"/>
      <c r="F71" s="27"/>
      <c r="G71" s="27"/>
      <c r="H71" s="27"/>
      <c r="I71" s="27"/>
      <c r="J71" s="29"/>
      <c r="K71" s="29">
        <f t="shared" ref="K71:O71" si="34">SUM(K70)</f>
        <v>0</v>
      </c>
      <c r="L71" s="29">
        <f t="shared" si="34"/>
        <v>0</v>
      </c>
      <c r="M71" s="29">
        <f t="shared" si="34"/>
        <v>0</v>
      </c>
      <c r="N71" s="29">
        <f t="shared" si="34"/>
        <v>0</v>
      </c>
      <c r="O71" s="29">
        <f t="shared" si="34"/>
        <v>0</v>
      </c>
      <c r="P71" s="33"/>
      <c r="Q71" s="30"/>
    </row>
    <row r="72" spans="1:52" ht="47.25" customHeight="1" x14ac:dyDescent="0.25">
      <c r="A72" s="76" t="s">
        <v>61</v>
      </c>
      <c r="B72" s="77"/>
      <c r="C72" s="77"/>
      <c r="D72" s="77"/>
      <c r="E72" s="39"/>
      <c r="F72" s="39"/>
      <c r="G72" s="39"/>
      <c r="H72" s="40"/>
      <c r="I72" s="40"/>
      <c r="J72" s="41">
        <f>J71</f>
        <v>0</v>
      </c>
      <c r="K72" s="41">
        <f t="shared" ref="K72:O72" si="35">K71</f>
        <v>0</v>
      </c>
      <c r="L72" s="41">
        <f t="shared" si="35"/>
        <v>0</v>
      </c>
      <c r="M72" s="41">
        <f t="shared" si="35"/>
        <v>0</v>
      </c>
      <c r="N72" s="41">
        <f t="shared" si="35"/>
        <v>0</v>
      </c>
      <c r="O72" s="41">
        <f t="shared" si="35"/>
        <v>0</v>
      </c>
      <c r="P72" s="42"/>
      <c r="Q72" s="4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47.25" customHeight="1" x14ac:dyDescent="0.25">
      <c r="A73" s="7" t="s">
        <v>45</v>
      </c>
      <c r="B73" s="8"/>
      <c r="C73" s="13"/>
      <c r="D73" s="8"/>
      <c r="E73" s="8"/>
      <c r="F73" s="8"/>
      <c r="G73" s="8"/>
      <c r="H73" s="8"/>
      <c r="I73" s="8"/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f>SUM(O58)</f>
        <v>0</v>
      </c>
      <c r="P73" s="16"/>
      <c r="Q73" s="18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47.25" customHeight="1" x14ac:dyDescent="0.25">
      <c r="A74" s="9" t="s">
        <v>46</v>
      </c>
      <c r="B74" s="10"/>
      <c r="C74" s="15"/>
      <c r="D74" s="10"/>
      <c r="E74" s="10"/>
      <c r="F74" s="10"/>
      <c r="G74" s="10"/>
      <c r="H74" s="10"/>
      <c r="I74" s="10"/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17"/>
      <c r="Q74" s="1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47.25" customHeight="1" thickBot="1" x14ac:dyDescent="0.3">
      <c r="A75" s="11" t="s">
        <v>62</v>
      </c>
      <c r="B75" s="12"/>
      <c r="C75" s="12"/>
      <c r="D75" s="12"/>
      <c r="E75" s="12"/>
      <c r="F75" s="12"/>
      <c r="G75" s="12"/>
      <c r="H75" s="12"/>
      <c r="I75" s="12"/>
      <c r="J75" s="20">
        <f>J71</f>
        <v>0</v>
      </c>
      <c r="K75" s="20">
        <f>K71</f>
        <v>0</v>
      </c>
      <c r="L75" s="20">
        <f t="shared" ref="L75:M75" si="36">SUM(L71)</f>
        <v>0</v>
      </c>
      <c r="M75" s="20">
        <f t="shared" si="36"/>
        <v>0</v>
      </c>
      <c r="N75" s="20">
        <f>N71</f>
        <v>0</v>
      </c>
      <c r="O75" s="20">
        <f t="shared" ref="O75" si="37">SUM(O71)</f>
        <v>0</v>
      </c>
      <c r="P75" s="21"/>
      <c r="Q75" s="2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s="60" customFormat="1" ht="60" customHeight="1" thickBot="1" x14ac:dyDescent="0.3">
      <c r="A76" s="78" t="s">
        <v>79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80"/>
    </row>
    <row r="77" spans="1:52" s="46" customFormat="1" ht="102.75" customHeight="1" thickBot="1" x14ac:dyDescent="0.3">
      <c r="A77" s="59"/>
      <c r="B77" s="35"/>
      <c r="C77" s="35"/>
      <c r="D77" s="35"/>
      <c r="E77" s="35" t="s">
        <v>20</v>
      </c>
      <c r="F77" s="35" t="s">
        <v>20</v>
      </c>
      <c r="G77" s="35" t="s">
        <v>20</v>
      </c>
      <c r="H77" s="36"/>
      <c r="I77" s="35"/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8"/>
      <c r="Q77" s="47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</row>
    <row r="78" spans="1:52" s="28" customFormat="1" ht="32.25" customHeight="1" thickBot="1" x14ac:dyDescent="0.35">
      <c r="A78" s="69" t="s">
        <v>60</v>
      </c>
      <c r="B78" s="70"/>
      <c r="C78" s="34"/>
      <c r="D78" s="34"/>
      <c r="E78" s="27"/>
      <c r="F78" s="27"/>
      <c r="G78" s="27"/>
      <c r="H78" s="27"/>
      <c r="I78" s="27"/>
      <c r="J78" s="29"/>
      <c r="K78" s="29">
        <f t="shared" ref="K78:O78" si="38">SUM(K77)</f>
        <v>0</v>
      </c>
      <c r="L78" s="29">
        <f t="shared" si="38"/>
        <v>0</v>
      </c>
      <c r="M78" s="29">
        <f t="shared" si="38"/>
        <v>0</v>
      </c>
      <c r="N78" s="29">
        <f t="shared" si="38"/>
        <v>0</v>
      </c>
      <c r="O78" s="29">
        <f t="shared" si="38"/>
        <v>0</v>
      </c>
      <c r="P78" s="33"/>
      <c r="Q78" s="30"/>
    </row>
    <row r="79" spans="1:52" ht="47.25" customHeight="1" x14ac:dyDescent="0.25">
      <c r="A79" s="76" t="s">
        <v>61</v>
      </c>
      <c r="B79" s="77"/>
      <c r="C79" s="77"/>
      <c r="D79" s="77"/>
      <c r="E79" s="39"/>
      <c r="F79" s="39"/>
      <c r="G79" s="39"/>
      <c r="H79" s="40"/>
      <c r="I79" s="40"/>
      <c r="J79" s="41">
        <f>J78</f>
        <v>0</v>
      </c>
      <c r="K79" s="41">
        <f t="shared" ref="K79:O79" si="39">K78</f>
        <v>0</v>
      </c>
      <c r="L79" s="41">
        <f t="shared" si="39"/>
        <v>0</v>
      </c>
      <c r="M79" s="41">
        <f t="shared" si="39"/>
        <v>0</v>
      </c>
      <c r="N79" s="41">
        <f t="shared" si="39"/>
        <v>0</v>
      </c>
      <c r="O79" s="41">
        <f t="shared" si="39"/>
        <v>0</v>
      </c>
      <c r="P79" s="42"/>
      <c r="Q79" s="4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47.25" customHeight="1" x14ac:dyDescent="0.25">
      <c r="A80" s="7" t="s">
        <v>45</v>
      </c>
      <c r="B80" s="8"/>
      <c r="C80" s="13"/>
      <c r="D80" s="8"/>
      <c r="E80" s="8"/>
      <c r="F80" s="8"/>
      <c r="G80" s="8"/>
      <c r="H80" s="8"/>
      <c r="I80" s="8"/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f>SUM(O65)</f>
        <v>0</v>
      </c>
      <c r="P80" s="16"/>
      <c r="Q80" s="18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47.25" customHeight="1" x14ac:dyDescent="0.25">
      <c r="A81" s="9" t="s">
        <v>46</v>
      </c>
      <c r="B81" s="10"/>
      <c r="C81" s="15"/>
      <c r="D81" s="10"/>
      <c r="E81" s="10"/>
      <c r="F81" s="10"/>
      <c r="G81" s="10"/>
      <c r="H81" s="10"/>
      <c r="I81" s="10"/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17"/>
      <c r="Q81" s="1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47.25" customHeight="1" thickBot="1" x14ac:dyDescent="0.3">
      <c r="A82" s="11" t="s">
        <v>62</v>
      </c>
      <c r="B82" s="12"/>
      <c r="C82" s="12"/>
      <c r="D82" s="12"/>
      <c r="E82" s="12"/>
      <c r="F82" s="12"/>
      <c r="G82" s="12"/>
      <c r="H82" s="12"/>
      <c r="I82" s="12"/>
      <c r="J82" s="20">
        <f>J78</f>
        <v>0</v>
      </c>
      <c r="K82" s="20">
        <f>K78</f>
        <v>0</v>
      </c>
      <c r="L82" s="20">
        <f t="shared" ref="L82:M82" si="40">SUM(L78)</f>
        <v>0</v>
      </c>
      <c r="M82" s="20">
        <f t="shared" si="40"/>
        <v>0</v>
      </c>
      <c r="N82" s="20">
        <f>N78</f>
        <v>0</v>
      </c>
      <c r="O82" s="20">
        <f t="shared" ref="O82" si="41">SUM(O78)</f>
        <v>0</v>
      </c>
      <c r="P82" s="21"/>
      <c r="Q82" s="2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s="60" customFormat="1" ht="60" customHeight="1" thickBot="1" x14ac:dyDescent="0.3">
      <c r="A83" s="78" t="s">
        <v>80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80"/>
    </row>
    <row r="84" spans="1:52" s="46" customFormat="1" ht="102.75" customHeight="1" thickBot="1" x14ac:dyDescent="0.3">
      <c r="A84" s="59">
        <v>1</v>
      </c>
      <c r="B84" s="35" t="s">
        <v>40</v>
      </c>
      <c r="C84" s="35">
        <v>4811027032</v>
      </c>
      <c r="D84" s="35" t="s">
        <v>41</v>
      </c>
      <c r="E84" s="35" t="s">
        <v>20</v>
      </c>
      <c r="F84" s="35" t="s">
        <v>20</v>
      </c>
      <c r="G84" s="35" t="s">
        <v>20</v>
      </c>
      <c r="H84" s="36"/>
      <c r="I84" s="35" t="s">
        <v>42</v>
      </c>
      <c r="J84" s="37">
        <v>2500000</v>
      </c>
      <c r="K84" s="37">
        <f>SUM(L84:O84)</f>
        <v>2500000</v>
      </c>
      <c r="L84" s="37">
        <v>0</v>
      </c>
      <c r="M84" s="37">
        <v>0</v>
      </c>
      <c r="N84" s="37">
        <v>0</v>
      </c>
      <c r="O84" s="37">
        <v>2500000</v>
      </c>
      <c r="P84" s="38" t="s">
        <v>22</v>
      </c>
      <c r="Q84" s="47" t="s">
        <v>66</v>
      </c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</row>
    <row r="85" spans="1:52" s="28" customFormat="1" ht="32.25" customHeight="1" thickBot="1" x14ac:dyDescent="0.35">
      <c r="A85" s="69" t="s">
        <v>19</v>
      </c>
      <c r="B85" s="70"/>
      <c r="C85" s="34"/>
      <c r="D85" s="34"/>
      <c r="E85" s="27"/>
      <c r="F85" s="27"/>
      <c r="G85" s="27"/>
      <c r="H85" s="27"/>
      <c r="I85" s="27"/>
      <c r="J85" s="29">
        <f t="shared" ref="J85:O86" si="42">SUM(J84)</f>
        <v>2500000</v>
      </c>
      <c r="K85" s="29">
        <f t="shared" si="42"/>
        <v>2500000</v>
      </c>
      <c r="L85" s="29">
        <f t="shared" si="42"/>
        <v>0</v>
      </c>
      <c r="M85" s="29">
        <f t="shared" si="42"/>
        <v>0</v>
      </c>
      <c r="N85" s="29">
        <f t="shared" si="42"/>
        <v>0</v>
      </c>
      <c r="O85" s="29">
        <f t="shared" si="42"/>
        <v>2500000</v>
      </c>
      <c r="P85" s="33"/>
      <c r="Q85" s="30"/>
    </row>
    <row r="86" spans="1:52" ht="47.25" customHeight="1" x14ac:dyDescent="0.25">
      <c r="A86" s="76" t="s">
        <v>44</v>
      </c>
      <c r="B86" s="77"/>
      <c r="C86" s="77"/>
      <c r="D86" s="77"/>
      <c r="E86" s="39"/>
      <c r="F86" s="39"/>
      <c r="G86" s="39"/>
      <c r="H86" s="40"/>
      <c r="I86" s="40"/>
      <c r="J86" s="41">
        <f>SUM(J85)</f>
        <v>2500000</v>
      </c>
      <c r="K86" s="41">
        <f>SUM(K85)</f>
        <v>2500000</v>
      </c>
      <c r="L86" s="41">
        <f>SUM(L85)</f>
        <v>0</v>
      </c>
      <c r="M86" s="41">
        <f>SUM(M85)</f>
        <v>0</v>
      </c>
      <c r="N86" s="41">
        <f>SUM(N85)</f>
        <v>0</v>
      </c>
      <c r="O86" s="41">
        <f t="shared" si="42"/>
        <v>2500000</v>
      </c>
      <c r="P86" s="42"/>
      <c r="Q86" s="4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47.25" customHeight="1" x14ac:dyDescent="0.25">
      <c r="A87" s="7" t="s">
        <v>45</v>
      </c>
      <c r="B87" s="8"/>
      <c r="C87" s="13"/>
      <c r="D87" s="8"/>
      <c r="E87" s="8"/>
      <c r="F87" s="8"/>
      <c r="G87" s="8"/>
      <c r="H87" s="8"/>
      <c r="I87" s="8"/>
      <c r="J87" s="14">
        <v>0</v>
      </c>
      <c r="K87" s="14">
        <v>0</v>
      </c>
      <c r="L87" s="14">
        <f>SUM(L15)</f>
        <v>0</v>
      </c>
      <c r="M87" s="14">
        <v>0</v>
      </c>
      <c r="N87" s="14">
        <v>0</v>
      </c>
      <c r="O87" s="14">
        <f>SUM(O15)</f>
        <v>0</v>
      </c>
      <c r="P87" s="16"/>
      <c r="Q87" s="18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47.25" customHeight="1" x14ac:dyDescent="0.25">
      <c r="A88" s="9" t="s">
        <v>46</v>
      </c>
      <c r="B88" s="10"/>
      <c r="C88" s="15"/>
      <c r="D88" s="10"/>
      <c r="E88" s="10"/>
      <c r="F88" s="10"/>
      <c r="G88" s="10"/>
      <c r="H88" s="10"/>
      <c r="I88" s="10"/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17"/>
      <c r="Q88" s="1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47.25" customHeight="1" thickBot="1" x14ac:dyDescent="0.3">
      <c r="A89" s="11" t="s">
        <v>47</v>
      </c>
      <c r="B89" s="12"/>
      <c r="C89" s="12"/>
      <c r="D89" s="12"/>
      <c r="E89" s="12"/>
      <c r="F89" s="12"/>
      <c r="G89" s="12"/>
      <c r="H89" s="12"/>
      <c r="I89" s="12"/>
      <c r="J89" s="20">
        <f>J86</f>
        <v>2500000</v>
      </c>
      <c r="K89" s="20">
        <f>K86</f>
        <v>2500000</v>
      </c>
      <c r="L89" s="20">
        <f t="shared" ref="L89:O89" si="43">L86</f>
        <v>0</v>
      </c>
      <c r="M89" s="20">
        <f t="shared" si="43"/>
        <v>0</v>
      </c>
      <c r="N89" s="20">
        <f t="shared" si="43"/>
        <v>0</v>
      </c>
      <c r="O89" s="20">
        <f t="shared" si="43"/>
        <v>2500000</v>
      </c>
      <c r="P89" s="21"/>
      <c r="Q89" s="2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60" customFormat="1" ht="60" customHeight="1" thickBot="1" x14ac:dyDescent="0.3">
      <c r="A90" s="78" t="s">
        <v>81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80"/>
    </row>
    <row r="91" spans="1:52" s="46" customFormat="1" ht="102.75" customHeight="1" thickBot="1" x14ac:dyDescent="0.3">
      <c r="A91" s="59"/>
      <c r="B91" s="35"/>
      <c r="C91" s="35"/>
      <c r="D91" s="35"/>
      <c r="E91" s="35" t="s">
        <v>20</v>
      </c>
      <c r="F91" s="35" t="s">
        <v>20</v>
      </c>
      <c r="G91" s="35" t="s">
        <v>20</v>
      </c>
      <c r="H91" s="36"/>
      <c r="I91" s="35"/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8"/>
      <c r="Q91" s="47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</row>
    <row r="92" spans="1:52" s="28" customFormat="1" ht="32.25" customHeight="1" thickBot="1" x14ac:dyDescent="0.35">
      <c r="A92" s="69" t="s">
        <v>60</v>
      </c>
      <c r="B92" s="70"/>
      <c r="C92" s="34"/>
      <c r="D92" s="34"/>
      <c r="E92" s="27"/>
      <c r="F92" s="27"/>
      <c r="G92" s="27"/>
      <c r="H92" s="27"/>
      <c r="I92" s="27"/>
      <c r="J92" s="29"/>
      <c r="K92" s="29">
        <f t="shared" ref="K92:O92" si="44">SUM(K91)</f>
        <v>0</v>
      </c>
      <c r="L92" s="29">
        <f t="shared" si="44"/>
        <v>0</v>
      </c>
      <c r="M92" s="29">
        <f t="shared" si="44"/>
        <v>0</v>
      </c>
      <c r="N92" s="29">
        <f t="shared" si="44"/>
        <v>0</v>
      </c>
      <c r="O92" s="29">
        <f t="shared" si="44"/>
        <v>0</v>
      </c>
      <c r="P92" s="33"/>
      <c r="Q92" s="30"/>
    </row>
    <row r="93" spans="1:52" ht="47.25" customHeight="1" x14ac:dyDescent="0.25">
      <c r="A93" s="76" t="s">
        <v>61</v>
      </c>
      <c r="B93" s="77"/>
      <c r="C93" s="77"/>
      <c r="D93" s="77"/>
      <c r="E93" s="39"/>
      <c r="F93" s="39"/>
      <c r="G93" s="39"/>
      <c r="H93" s="40"/>
      <c r="I93" s="40"/>
      <c r="J93" s="41">
        <f>J92</f>
        <v>0</v>
      </c>
      <c r="K93" s="41">
        <f t="shared" ref="K93:O93" si="45">K92</f>
        <v>0</v>
      </c>
      <c r="L93" s="41">
        <f t="shared" si="45"/>
        <v>0</v>
      </c>
      <c r="M93" s="41">
        <f t="shared" si="45"/>
        <v>0</v>
      </c>
      <c r="N93" s="41">
        <f t="shared" si="45"/>
        <v>0</v>
      </c>
      <c r="O93" s="41">
        <f t="shared" si="45"/>
        <v>0</v>
      </c>
      <c r="P93" s="42"/>
      <c r="Q93" s="4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47.25" customHeight="1" x14ac:dyDescent="0.25">
      <c r="A94" s="7" t="s">
        <v>45</v>
      </c>
      <c r="B94" s="8"/>
      <c r="C94" s="13"/>
      <c r="D94" s="8"/>
      <c r="E94" s="8"/>
      <c r="F94" s="8"/>
      <c r="G94" s="8"/>
      <c r="H94" s="8"/>
      <c r="I94" s="8"/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f>SUM(O79)</f>
        <v>0</v>
      </c>
      <c r="P94" s="16"/>
      <c r="Q94" s="18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47.25" customHeight="1" x14ac:dyDescent="0.25">
      <c r="A95" s="9" t="s">
        <v>46</v>
      </c>
      <c r="B95" s="10"/>
      <c r="C95" s="15"/>
      <c r="D95" s="10"/>
      <c r="E95" s="10"/>
      <c r="F95" s="10"/>
      <c r="G95" s="10"/>
      <c r="H95" s="10"/>
      <c r="I95" s="10"/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17"/>
      <c r="Q95" s="1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7.25" customHeight="1" thickBot="1" x14ac:dyDescent="0.3">
      <c r="A96" s="11" t="s">
        <v>62</v>
      </c>
      <c r="B96" s="12"/>
      <c r="C96" s="12"/>
      <c r="D96" s="12"/>
      <c r="E96" s="12"/>
      <c r="F96" s="12"/>
      <c r="G96" s="12"/>
      <c r="H96" s="12"/>
      <c r="I96" s="12"/>
      <c r="J96" s="20">
        <f>J92</f>
        <v>0</v>
      </c>
      <c r="K96" s="20">
        <f>K92</f>
        <v>0</v>
      </c>
      <c r="L96" s="20">
        <f t="shared" ref="L96:M96" si="46">SUM(L92)</f>
        <v>0</v>
      </c>
      <c r="M96" s="20">
        <f t="shared" si="46"/>
        <v>0</v>
      </c>
      <c r="N96" s="20">
        <f>N92</f>
        <v>0</v>
      </c>
      <c r="O96" s="20">
        <f t="shared" ref="O96" si="47">SUM(O92)</f>
        <v>0</v>
      </c>
      <c r="P96" s="21"/>
      <c r="Q96" s="2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26" customFormat="1" ht="60" customHeight="1" thickBot="1" x14ac:dyDescent="0.3">
      <c r="A97" s="96" t="s">
        <v>69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8"/>
    </row>
    <row r="98" spans="1:52" ht="47.25" customHeight="1" x14ac:dyDescent="0.25">
      <c r="A98" s="76" t="s">
        <v>59</v>
      </c>
      <c r="B98" s="77"/>
      <c r="C98" s="77"/>
      <c r="D98" s="77"/>
      <c r="E98" s="39"/>
      <c r="F98" s="39"/>
      <c r="G98" s="39"/>
      <c r="H98" s="40"/>
      <c r="I98" s="40"/>
      <c r="J98" s="41">
        <f>J93+J86+J79+J72+J65+J58+J51+J44+J37+J30+J20+J10</f>
        <v>252173356.19</v>
      </c>
      <c r="K98" s="41">
        <f>K99+K100+K101</f>
        <v>252173356.19</v>
      </c>
      <c r="L98" s="41">
        <f t="shared" ref="K98:O98" si="48">L93+L86+L79+L72+L65+L58+L51+L44+L37+L30+L20+L10</f>
        <v>43935383</v>
      </c>
      <c r="M98" s="41">
        <f t="shared" si="48"/>
        <v>120746907.73999999</v>
      </c>
      <c r="N98" s="41">
        <f t="shared" si="48"/>
        <v>84991065.450000003</v>
      </c>
      <c r="O98" s="41">
        <f t="shared" si="48"/>
        <v>2500000</v>
      </c>
      <c r="P98" s="42"/>
      <c r="Q98" s="4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ht="47.25" customHeight="1" x14ac:dyDescent="0.25">
      <c r="A99" s="7" t="s">
        <v>58</v>
      </c>
      <c r="B99" s="8"/>
      <c r="C99" s="13"/>
      <c r="D99" s="8"/>
      <c r="E99" s="8"/>
      <c r="F99" s="8"/>
      <c r="G99" s="8"/>
      <c r="H99" s="8"/>
      <c r="I99" s="8"/>
      <c r="J99" s="14">
        <f>J94+J87+J80+J73+J66+J59+J52+J45+J38+J31+J21+J11</f>
        <v>208079722.98999998</v>
      </c>
      <c r="K99" s="14">
        <f>K87+K52+K31+K21+K11</f>
        <v>208079722.98999998</v>
      </c>
      <c r="L99" s="14">
        <f>L87+L52++L31+L21++L11</f>
        <v>43935383</v>
      </c>
      <c r="M99" s="14">
        <f>M87+M52+M31+M21+M11</f>
        <v>94110303.810000002</v>
      </c>
      <c r="N99" s="14">
        <f>N87+N52+N31+N21++N11</f>
        <v>70034036.179999992</v>
      </c>
      <c r="O99" s="14">
        <f t="shared" ref="O99" si="49">SUM(O19)</f>
        <v>0</v>
      </c>
      <c r="P99" s="16"/>
      <c r="Q99" s="18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47.25" customHeight="1" x14ac:dyDescent="0.25">
      <c r="A100" s="9" t="s">
        <v>46</v>
      </c>
      <c r="B100" s="10"/>
      <c r="C100" s="15"/>
      <c r="D100" s="10"/>
      <c r="E100" s="10"/>
      <c r="F100" s="10"/>
      <c r="G100" s="10"/>
      <c r="H100" s="10"/>
      <c r="I100" s="10"/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17"/>
      <c r="Q100" s="1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47.25" customHeight="1" thickBot="1" x14ac:dyDescent="0.3">
      <c r="A101" s="11" t="s">
        <v>53</v>
      </c>
      <c r="B101" s="12"/>
      <c r="C101" s="12"/>
      <c r="D101" s="12"/>
      <c r="E101" s="12"/>
      <c r="F101" s="12"/>
      <c r="G101" s="12"/>
      <c r="H101" s="12"/>
      <c r="I101" s="12"/>
      <c r="J101" s="20">
        <f>J96+J89+J82+J75+J68+J61+J54+J47+J40+J33+J23+J13</f>
        <v>44093633.200000003</v>
      </c>
      <c r="K101" s="20">
        <f t="shared" ref="K101:O101" si="50">K96+K89+K82+K75+K68+K61+K54+K47+K40+K33+K23+K13</f>
        <v>44093633.200000003</v>
      </c>
      <c r="L101" s="20">
        <f t="shared" si="50"/>
        <v>0</v>
      </c>
      <c r="M101" s="20">
        <f t="shared" si="50"/>
        <v>26636603.93</v>
      </c>
      <c r="N101" s="20">
        <f t="shared" si="50"/>
        <v>14957029.27</v>
      </c>
      <c r="O101" s="20">
        <f t="shared" si="50"/>
        <v>2500000</v>
      </c>
      <c r="P101" s="21"/>
      <c r="Q101" s="2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ht="161.44999999999999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5"/>
      <c r="K102" s="25"/>
    </row>
    <row r="103" spans="1:52" ht="43.15" customHeight="1" x14ac:dyDescent="0.25">
      <c r="A103" s="71"/>
      <c r="B103" s="71"/>
      <c r="C103" s="71"/>
      <c r="D103" s="72"/>
      <c r="E103" s="72"/>
      <c r="F103" s="72"/>
    </row>
    <row r="104" spans="1:52" ht="138.6" customHeight="1" x14ac:dyDescent="0.25"/>
    <row r="105" spans="1:52" ht="43.15" customHeight="1" x14ac:dyDescent="0.25"/>
    <row r="106" spans="1:52" ht="132" customHeight="1" x14ac:dyDescent="0.25"/>
    <row r="107" spans="1:52" ht="43.15" customHeight="1" x14ac:dyDescent="0.25"/>
    <row r="108" spans="1:52" ht="183.6" customHeight="1" x14ac:dyDescent="0.25"/>
    <row r="109" spans="1:52" ht="189.6" customHeight="1" x14ac:dyDescent="0.25"/>
    <row r="110" spans="1:52" ht="43.15" customHeight="1" x14ac:dyDescent="0.25"/>
    <row r="111" spans="1:52" ht="101.45" customHeight="1" x14ac:dyDescent="0.25"/>
    <row r="112" spans="1:52" ht="43.15" customHeight="1" x14ac:dyDescent="0.25"/>
    <row r="113" ht="150.6" customHeight="1" x14ac:dyDescent="0.25"/>
    <row r="114" ht="43.15" customHeight="1" x14ac:dyDescent="0.25"/>
    <row r="115" ht="156.6" customHeight="1" x14ac:dyDescent="0.25"/>
    <row r="116" ht="155.44999999999999" customHeight="1" x14ac:dyDescent="0.25"/>
    <row r="117" ht="151.9" customHeight="1" x14ac:dyDescent="0.25"/>
    <row r="118" ht="156" customHeight="1" x14ac:dyDescent="0.25"/>
    <row r="119" ht="90" customHeight="1" x14ac:dyDescent="0.25"/>
    <row r="120" ht="90" customHeight="1" x14ac:dyDescent="0.25"/>
    <row r="121" ht="90" customHeight="1" x14ac:dyDescent="0.25"/>
    <row r="122" ht="90" customHeight="1" x14ac:dyDescent="0.25"/>
    <row r="123" ht="90" customHeight="1" x14ac:dyDescent="0.25"/>
    <row r="124" ht="90" customHeight="1" x14ac:dyDescent="0.25"/>
    <row r="125" ht="90" customHeight="1" x14ac:dyDescent="0.25"/>
    <row r="126" ht="90" customHeight="1" x14ac:dyDescent="0.25"/>
    <row r="127" ht="90" customHeight="1" x14ac:dyDescent="0.25"/>
    <row r="128" ht="90" customHeight="1" x14ac:dyDescent="0.25"/>
    <row r="129" ht="90" customHeight="1" x14ac:dyDescent="0.25"/>
    <row r="130" ht="90" customHeight="1" x14ac:dyDescent="0.25"/>
    <row r="131" ht="90" customHeight="1" x14ac:dyDescent="0.25"/>
    <row r="132" ht="43.15" customHeight="1" x14ac:dyDescent="0.25"/>
    <row r="133" ht="195" customHeight="1" x14ac:dyDescent="0.25"/>
    <row r="134" ht="243.6" customHeight="1" x14ac:dyDescent="0.25"/>
    <row r="135" ht="43.15" customHeight="1" x14ac:dyDescent="0.25"/>
    <row r="136" ht="60" customHeight="1" x14ac:dyDescent="0.25"/>
    <row r="137" ht="60" customHeight="1" x14ac:dyDescent="0.25"/>
    <row r="138" ht="60" customHeight="1" x14ac:dyDescent="0.25"/>
    <row r="139" ht="60" customHeight="1" x14ac:dyDescent="0.25"/>
    <row r="140" ht="60" customHeight="1" x14ac:dyDescent="0.25"/>
    <row r="141" ht="60" customHeight="1" x14ac:dyDescent="0.25"/>
    <row r="142" ht="60" customHeight="1" x14ac:dyDescent="0.25"/>
    <row r="143" ht="156" customHeight="1" x14ac:dyDescent="0.25"/>
    <row r="144" ht="60" customHeight="1" x14ac:dyDescent="0.25"/>
    <row r="145" ht="43.15" customHeight="1" x14ac:dyDescent="0.25"/>
    <row r="146" ht="100.15" customHeight="1" x14ac:dyDescent="0.25"/>
    <row r="147" ht="100.15" customHeight="1" x14ac:dyDescent="0.25"/>
    <row r="148" ht="100.15" customHeight="1" x14ac:dyDescent="0.25"/>
    <row r="149" ht="100.15" customHeight="1" x14ac:dyDescent="0.25"/>
    <row r="150" ht="43.15" customHeight="1" x14ac:dyDescent="0.25"/>
    <row r="151" ht="87.6" customHeight="1" x14ac:dyDescent="0.25"/>
    <row r="152" ht="87.6" customHeight="1" x14ac:dyDescent="0.25"/>
    <row r="153" ht="87.6" customHeight="1" x14ac:dyDescent="0.25"/>
    <row r="154" ht="43.15" customHeight="1" x14ac:dyDescent="0.25"/>
    <row r="155" ht="217.15" customHeight="1" x14ac:dyDescent="0.25"/>
    <row r="156" ht="325.14999999999998" customHeight="1" x14ac:dyDescent="0.25"/>
    <row r="157" ht="43.15" customHeight="1" x14ac:dyDescent="0.25"/>
    <row r="158" ht="118.15" customHeight="1" x14ac:dyDescent="0.25"/>
    <row r="159" ht="43.15" customHeight="1" x14ac:dyDescent="0.25"/>
    <row r="160" ht="80.45" customHeight="1" x14ac:dyDescent="0.25"/>
    <row r="161" spans="18:18" ht="43.15" customHeight="1" x14ac:dyDescent="0.25"/>
    <row r="162" spans="18:18" ht="60" customHeight="1" x14ac:dyDescent="0.25"/>
    <row r="163" spans="18:18" ht="43.15" customHeight="1" x14ac:dyDescent="0.25"/>
    <row r="164" spans="18:18" ht="112.15" customHeight="1" x14ac:dyDescent="0.25"/>
    <row r="165" spans="18:18" ht="43.15" customHeight="1" x14ac:dyDescent="0.25"/>
    <row r="166" spans="18:18" x14ac:dyDescent="0.25">
      <c r="R166" s="56"/>
    </row>
    <row r="169" spans="18:18" ht="30" customHeight="1" x14ac:dyDescent="0.25"/>
  </sheetData>
  <mergeCells count="62">
    <mergeCell ref="A97:Q97"/>
    <mergeCell ref="A5:Q5"/>
    <mergeCell ref="N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O3"/>
    <mergeCell ref="P3:P4"/>
    <mergeCell ref="Q3:Q4"/>
    <mergeCell ref="B27:B28"/>
    <mergeCell ref="C27:C28"/>
    <mergeCell ref="A7:B7"/>
    <mergeCell ref="A9:B9"/>
    <mergeCell ref="A10:D10"/>
    <mergeCell ref="A14:Q14"/>
    <mergeCell ref="B15:B16"/>
    <mergeCell ref="C15:C16"/>
    <mergeCell ref="A17:B17"/>
    <mergeCell ref="A19:B19"/>
    <mergeCell ref="A20:D20"/>
    <mergeCell ref="A24:Q24"/>
    <mergeCell ref="A26:B26"/>
    <mergeCell ref="A29:B29"/>
    <mergeCell ref="A30:D30"/>
    <mergeCell ref="A48:Q48"/>
    <mergeCell ref="A50:B50"/>
    <mergeCell ref="A51:D51"/>
    <mergeCell ref="A44:D44"/>
    <mergeCell ref="A98:D98"/>
    <mergeCell ref="A103:C103"/>
    <mergeCell ref="D103:F103"/>
    <mergeCell ref="A34:Q34"/>
    <mergeCell ref="A36:B36"/>
    <mergeCell ref="A37:D37"/>
    <mergeCell ref="A41:Q41"/>
    <mergeCell ref="A43:B43"/>
    <mergeCell ref="A83:Q83"/>
    <mergeCell ref="A55:Q55"/>
    <mergeCell ref="A57:B57"/>
    <mergeCell ref="A58:D58"/>
    <mergeCell ref="A62:Q62"/>
    <mergeCell ref="A64:B64"/>
    <mergeCell ref="A65:D65"/>
    <mergeCell ref="A69:Q69"/>
    <mergeCell ref="A85:B85"/>
    <mergeCell ref="A92:B92"/>
    <mergeCell ref="A93:D93"/>
    <mergeCell ref="A71:B71"/>
    <mergeCell ref="A72:D72"/>
    <mergeCell ref="A76:Q76"/>
    <mergeCell ref="A78:B78"/>
    <mergeCell ref="A79:D79"/>
    <mergeCell ref="A90:Q90"/>
    <mergeCell ref="A86:D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10</v>
      </c>
    </row>
    <row r="3" spans="2:2" ht="31.5" x14ac:dyDescent="0.25">
      <c r="B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2026_ЦЗ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2026-01-27T13:55:53Z</dcterms:modified>
</cp:coreProperties>
</file>