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5D015E83-20AF-4632-B95D-DCE44F268C2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_FilterDatabase" localSheetId="0" hidden="1">МАЙ_ЦЗ!$4:$7</definedName>
    <definedName name="_xlnm.Print_Area" localSheetId="0">МАЙ_ЦЗ!$A$1:$Q$21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1" l="1"/>
  <c r="J21" i="1"/>
  <c r="J20" i="1"/>
  <c r="J18" i="1"/>
  <c r="J17" i="1"/>
  <c r="K16" i="1"/>
  <c r="K15" i="1"/>
  <c r="K14" i="1"/>
  <c r="K13" i="1"/>
  <c r="K12" i="1"/>
  <c r="K10" i="1"/>
  <c r="K8" i="1"/>
  <c r="K6" i="1"/>
  <c r="M21" i="1" l="1"/>
  <c r="N21" i="1"/>
  <c r="O21" i="1"/>
  <c r="L21" i="1"/>
  <c r="M17" i="1"/>
  <c r="N17" i="1"/>
  <c r="O17" i="1"/>
  <c r="L17" i="1"/>
  <c r="J14" i="1"/>
  <c r="O11" i="1"/>
  <c r="N11" i="1"/>
  <c r="M11" i="1"/>
  <c r="L11" i="1"/>
  <c r="K11" i="1"/>
  <c r="M19" i="1"/>
  <c r="N19" i="1"/>
  <c r="O19" i="1"/>
  <c r="L19" i="1"/>
  <c r="M20" i="1"/>
  <c r="N20" i="1"/>
  <c r="O20" i="1"/>
  <c r="L20" i="1"/>
  <c r="J13" i="1"/>
  <c r="J15" i="1"/>
  <c r="O9" i="1"/>
  <c r="N9" i="1"/>
  <c r="M9" i="1"/>
  <c r="L9" i="1"/>
  <c r="K9" i="1"/>
  <c r="J10" i="1" l="1"/>
  <c r="J11" i="1" s="1"/>
  <c r="K21" i="1"/>
  <c r="K20" i="1"/>
  <c r="J8" i="1"/>
  <c r="J9" i="1" s="1"/>
  <c r="K17" i="1" l="1"/>
  <c r="L7" i="1"/>
  <c r="L18" i="1" s="1"/>
  <c r="M7" i="1"/>
  <c r="M18" i="1" s="1"/>
  <c r="N7" i="1"/>
  <c r="N18" i="1" s="1"/>
  <c r="O7" i="1"/>
  <c r="O18" i="1" s="1"/>
  <c r="K7" i="1"/>
  <c r="J16" i="1" l="1"/>
  <c r="J12" i="1" l="1"/>
  <c r="J6" i="1"/>
  <c r="J7" i="1" l="1"/>
</calcChain>
</file>

<file path=xl/sharedStrings.xml><?xml version="1.0" encoding="utf-8"?>
<sst xmlns="http://schemas.openxmlformats.org/spreadsheetml/2006/main" count="98" uniqueCount="57">
  <si>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</si>
  <si>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</si>
  <si>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</si>
  <si>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</si>
  <si>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</si>
  <si>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</si>
  <si>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</si>
  <si>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</si>
  <si>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</si>
  <si>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</si>
  <si>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</si>
  <si>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</si>
  <si>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</si>
  <si>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</si>
  <si>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</si>
  <si>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</si>
  <si>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</si>
  <si>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-</t>
  </si>
  <si>
    <t>областной 
бюджет, руб.</t>
  </si>
  <si>
    <t>местный 
бюджет, руб.</t>
  </si>
  <si>
    <t>Всего 1 закупка</t>
  </si>
  <si>
    <t>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района"                                         
Нестерова В.М.</t>
  </si>
  <si>
    <t>Наименование 
заказчика</t>
  </si>
  <si>
    <t>эл. аукцион</t>
  </si>
  <si>
    <t>эл.аукцион</t>
  </si>
  <si>
    <t>42.11</t>
  </si>
  <si>
    <t>Администрация Добринского муниципального округа</t>
  </si>
  <si>
    <t>май</t>
  </si>
  <si>
    <t>Выполнение работ по ремонту автомобильной дороги в с. Верхняя Матренка ул .Интернациональная</t>
  </si>
  <si>
    <t xml:space="preserve"> 
263480400299048040100100570004211243</t>
  </si>
  <si>
    <t>Выполнение работ по ремонту автомобильной дороги в с. Пушкино ул. Пушкинская</t>
  </si>
  <si>
    <t xml:space="preserve"> 
263480400299048040100100550004211243</t>
  </si>
  <si>
    <t>Управление финансов администрации Добринского муниципального округа</t>
  </si>
  <si>
    <t>17.12</t>
  </si>
  <si>
    <t>0 закупка в рамках нац.проектов</t>
  </si>
  <si>
    <t>Выполнение работ по ремонту дорог в п. Добринка микрорайон «Прогресс» (ул. Рабочая, ул. 60 лет СССР, ул. Дальняя, ул. Зеленая, ул. Новая)</t>
  </si>
  <si>
    <t>Услуги по обеспечению дошкольников ГДО МБОУ СОШ№2 п.Добринка горячим питанием на 2полугодие 2026 г</t>
  </si>
  <si>
    <t>МБОУ СОШ №2 п.Добринка</t>
  </si>
  <si>
    <t>56.29</t>
  </si>
  <si>
    <t>Выполнение работ на объекте "Реконструкция газового оборудования в теплогенераторной по адресу: Липецкая область, Добринский район, п. Добринка, ул.Ленинская"</t>
  </si>
  <si>
    <t xml:space="preserve"> 
263480400299048040100100580014322244</t>
  </si>
  <si>
    <t>263480400299048040100100600014211243</t>
  </si>
  <si>
    <t>3 закупки в рамках гос.программы</t>
  </si>
  <si>
    <t>Отдел культуры</t>
  </si>
  <si>
    <t>263480400218948040100100080019329244</t>
  </si>
  <si>
    <t>Оказание услуг по установке мобильного сценического комплекса (сцены) для проведения межрегионального фестиваля народного творчества «Поет гармонь над Битюгом»</t>
  </si>
  <si>
    <t>93.29</t>
  </si>
  <si>
    <t>Всего 5 закупок</t>
  </si>
  <si>
    <t>Оказание услуг по организации мероприятий при осуществлении деятельности по обращению с животными без владельцев на территории Добринского муниципального района Липецкой области. услуг по организации мероприятий при осуществлении деятельности по обращению с животными без владельцев на территории Добринского муниципального района Липецкой области.</t>
  </si>
  <si>
    <t>263480400299048040100100050017500244</t>
  </si>
  <si>
    <t>75.00</t>
  </si>
  <si>
    <t>Итого 8 закупок для 4 заказчиков, в т.ч.</t>
  </si>
  <si>
    <t>5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</si>
  <si>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МКУ "Центр компетенции в сфере бухгалтерского учета и муниципального заказа Добринского муниципального района" 
по состоянию на 15.05.2026 года
</t>
    </r>
    <r>
      <rPr>
        <b/>
        <i/>
        <sz val="24"/>
        <color indexed="10"/>
        <rFont val="Times New Roman"/>
        <family val="1"/>
        <charset val="204"/>
      </rPr>
      <t>(версия 2)</t>
    </r>
  </si>
  <si>
    <t>Государственная программа  "Развитие транспортной системы Липецкой области"</t>
  </si>
  <si>
    <t>эл.конкурс</t>
  </si>
  <si>
    <t>Бумага для офисной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</si>
</sst>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b/>
      <i/>
      <sz val="24"/>
      <color indexed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2" fontId="9" fillId="0" borderId="20">
      <alignment horizontal="center" vertical="center" shrinkToFit="1"/>
    </xf>
    <xf numFmtId="49" fontId="9" fillId="0" borderId="20">
      <alignment horizontal="center" vertical="center" wrapText="1"/>
    </xf>
    <xf numFmtId="0" fontId="9" fillId="0" borderId="20">
      <alignment horizontal="center" vertical="center" wrapText="1"/>
    </xf>
    <xf numFmtId="2" fontId="9" fillId="0" borderId="20">
      <alignment horizontal="center" vertical="center" wrapText="1"/>
    </xf>
    <xf numFmtId="0" fontId="10" fillId="0" borderId="0"/>
    <xf numFmtId="164" fontId="3" fillId="0" borderId="0" applyFont="0" applyFill="0" applyBorder="0" applyAlignment="0" applyProtection="0"/>
  </cellStyleXfs>
  <cellXfs count="86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4" fontId="14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1" fillId="4" borderId="0" xfId="0" applyFont="1" applyFill="1"/>
    <xf numFmtId="0" fontId="11" fillId="0" borderId="0" xfId="0" applyFont="1" applyAlignment="1">
      <alignment horizontal="center" vertical="center"/>
    </xf>
    <xf numFmtId="4" fontId="16" fillId="5" borderId="2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right" vertical="center" wrapText="1"/>
    </xf>
    <xf numFmtId="4" fontId="1" fillId="6" borderId="6" xfId="0" applyNumberFormat="1" applyFont="1" applyFill="1" applyBorder="1" applyAlignment="1">
      <alignment horizontal="center" vertical="center" wrapText="1"/>
    </xf>
    <xf numFmtId="4" fontId="11" fillId="6" borderId="6" xfId="0" applyNumberFormat="1" applyFont="1" applyFill="1" applyBorder="1" applyAlignment="1">
      <alignment horizontal="center" vertical="center"/>
    </xf>
    <xf numFmtId="4" fontId="11" fillId="6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left" vertical="center" wrapText="1"/>
    </xf>
    <xf numFmtId="165" fontId="5" fillId="5" borderId="24" xfId="0" applyNumberFormat="1" applyFont="1" applyFill="1" applyBorder="1" applyAlignment="1">
      <alignment vertical="center" wrapText="1"/>
    </xf>
    <xf numFmtId="165" fontId="5" fillId="5" borderId="24" xfId="0" applyNumberFormat="1" applyFont="1" applyFill="1" applyBorder="1" applyAlignment="1">
      <alignment horizontal="center" vertical="center" wrapText="1"/>
    </xf>
    <xf numFmtId="4" fontId="5" fillId="5" borderId="24" xfId="0" applyNumberFormat="1" applyFont="1" applyFill="1" applyBorder="1" applyAlignment="1">
      <alignment horizontal="center" vertical="center" wrapText="1"/>
    </xf>
    <xf numFmtId="0" fontId="5" fillId="5" borderId="24" xfId="0" applyFont="1" applyFill="1" applyBorder="1"/>
    <xf numFmtId="0" fontId="5" fillId="5" borderId="26" xfId="0" applyFont="1" applyFill="1" applyBorder="1"/>
    <xf numFmtId="0" fontId="6" fillId="4" borderId="29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horizontal="center" vertical="center" wrapText="1"/>
    </xf>
    <xf numFmtId="4" fontId="6" fillId="4" borderId="24" xfId="0" applyNumberFormat="1" applyFont="1" applyFill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9" fillId="3" borderId="30" xfId="0" applyFont="1" applyFill="1" applyBorder="1" applyAlignment="1">
      <alignment horizontal="center" vertical="center" wrapText="1"/>
    </xf>
    <xf numFmtId="49" fontId="19" fillId="3" borderId="30" xfId="0" applyNumberFormat="1" applyFont="1" applyFill="1" applyBorder="1" applyAlignment="1">
      <alignment horizontal="center" vertical="center" wrapText="1"/>
    </xf>
    <xf numFmtId="4" fontId="19" fillId="3" borderId="30" xfId="0" applyNumberFormat="1" applyFont="1" applyFill="1" applyBorder="1" applyAlignment="1">
      <alignment horizontal="center" vertical="center" wrapText="1"/>
    </xf>
    <xf numFmtId="4" fontId="19" fillId="3" borderId="31" xfId="0" applyNumberFormat="1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49" fontId="20" fillId="4" borderId="30" xfId="0" applyNumberFormat="1" applyFont="1" applyFill="1" applyBorder="1" applyAlignment="1">
      <alignment horizontal="center" vertical="center" wrapText="1"/>
    </xf>
    <xf numFmtId="4" fontId="20" fillId="4" borderId="30" xfId="0" applyNumberFormat="1" applyFont="1" applyFill="1" applyBorder="1" applyAlignment="1">
      <alignment horizontal="center" vertical="center" wrapText="1"/>
    </xf>
    <xf numFmtId="4" fontId="20" fillId="4" borderId="31" xfId="0" applyNumberFormat="1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49" fontId="6" fillId="4" borderId="30" xfId="0" applyNumberFormat="1" applyFont="1" applyFill="1" applyBorder="1" applyAlignment="1">
      <alignment horizontal="center" vertical="center" wrapText="1"/>
    </xf>
    <xf numFmtId="4" fontId="6" fillId="4" borderId="30" xfId="0" applyNumberFormat="1" applyFont="1" applyFill="1" applyBorder="1" applyAlignment="1">
      <alignment horizontal="center" vertical="center" wrapText="1"/>
    </xf>
    <xf numFmtId="4" fontId="6" fillId="4" borderId="31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4" fontId="16" fillId="5" borderId="10" xfId="0" applyNumberFormat="1" applyFont="1" applyFill="1" applyBorder="1" applyAlignment="1">
      <alignment horizontal="center" vertical="center" wrapText="1"/>
    </xf>
    <xf numFmtId="4" fontId="16" fillId="5" borderId="17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165" fontId="5" fillId="5" borderId="27" xfId="0" applyNumberFormat="1" applyFont="1" applyFill="1" applyBorder="1" applyAlignment="1">
      <alignment horizontal="left" vertical="center" wrapText="1"/>
    </xf>
    <xf numFmtId="165" fontId="5" fillId="5" borderId="28" xfId="0" applyNumberFormat="1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left" vertical="center" wrapText="1"/>
    </xf>
    <xf numFmtId="4" fontId="18" fillId="0" borderId="0" xfId="0" applyNumberFormat="1" applyFont="1" applyAlignment="1">
      <alignment horizontal="left" vertical="center" wrapText="1"/>
    </xf>
    <xf numFmtId="0" fontId="0" fillId="0" borderId="0" xfId="0"/>
    <xf numFmtId="0" fontId="16" fillId="5" borderId="10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9" xfId="0" applyNumberFormat="1" applyFont="1" applyFill="1" applyBorder="1" applyAlignment="1">
      <alignment horizontal="center" vertical="center" wrapText="1"/>
    </xf>
    <xf numFmtId="4" fontId="16" fillId="5" borderId="13" xfId="0" applyNumberFormat="1" applyFont="1" applyFill="1" applyBorder="1" applyAlignment="1">
      <alignment horizontal="center" vertical="center" wrapText="1"/>
    </xf>
    <xf numFmtId="4" fontId="16" fillId="5" borderId="14" xfId="0" applyNumberFormat="1" applyFont="1" applyFill="1" applyBorder="1" applyAlignment="1">
      <alignment horizontal="center" vertical="center" wrapText="1"/>
    </xf>
    <xf numFmtId="4" fontId="16" fillId="5" borderId="15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  <xf numFmtId="49" fontId="16" fillId="5" borderId="17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="50" zoomScaleNormal="50" zoomScaleSheetLayoutView="40" workbookViewId="0">
      <pane ySplit="4" topLeftCell="A5" activePane="bottomLeft" state="frozen"/>
      <selection pane="bottomLeft" activeCell="F8" sqref="F8"/>
    </sheetView>
  </sheetViews>
  <sheetFormatPr defaultRowHeight="15" x14ac:dyDescent="0.25"/>
  <cols>
    <col min="1" max="1" width="7.42578125" style="21" customWidth="1"/>
    <col min="2" max="2" width="41.42578125" style="5" customWidth="1"/>
    <col min="3" max="3" width="18.42578125" style="5" customWidth="1"/>
    <col min="4" max="4" width="94.42578125" style="21" customWidth="1"/>
    <col min="5" max="6" width="33.42578125" style="21" customWidth="1"/>
    <col min="7" max="7" width="33.42578125" style="2" customWidth="1"/>
    <col min="8" max="8" width="53.42578125" style="3" customWidth="1"/>
    <col min="9" max="9" width="37.28515625" style="21" customWidth="1"/>
    <col min="10" max="15" width="34.140625" style="4" customWidth="1"/>
    <col min="16" max="16" width="28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7" ht="139.5" customHeight="1" x14ac:dyDescent="0.25">
      <c r="M1" s="31"/>
      <c r="N1" s="70" t="s">
        <v>21</v>
      </c>
      <c r="O1" s="71"/>
      <c r="P1" s="71"/>
      <c r="Q1" s="71"/>
    </row>
    <row r="2" spans="1:17" ht="126" customHeight="1" thickBot="1" x14ac:dyDescent="0.3">
      <c r="A2" s="74" t="s">
        <v>53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67.900000000000006" customHeight="1" x14ac:dyDescent="0.25">
      <c r="A3" s="80" t="s">
        <v>0</v>
      </c>
      <c r="B3" s="72" t="s">
        <v>22</v>
      </c>
      <c r="C3" s="72" t="s">
        <v>8</v>
      </c>
      <c r="D3" s="72" t="s">
        <v>15</v>
      </c>
      <c r="E3" s="72" t="s">
        <v>1</v>
      </c>
      <c r="F3" s="72" t="s">
        <v>5</v>
      </c>
      <c r="G3" s="72" t="s">
        <v>6</v>
      </c>
      <c r="H3" s="82" t="s">
        <v>2</v>
      </c>
      <c r="I3" s="72" t="s">
        <v>3</v>
      </c>
      <c r="J3" s="57" t="s">
        <v>4</v>
      </c>
      <c r="K3" s="77" t="s">
        <v>14</v>
      </c>
      <c r="L3" s="78"/>
      <c r="M3" s="78"/>
      <c r="N3" s="78"/>
      <c r="O3" s="79"/>
      <c r="P3" s="57" t="s">
        <v>7</v>
      </c>
      <c r="Q3" s="75" t="s">
        <v>16</v>
      </c>
    </row>
    <row r="4" spans="1:17" ht="119.25" customHeight="1" thickBot="1" x14ac:dyDescent="0.3">
      <c r="A4" s="81"/>
      <c r="B4" s="73"/>
      <c r="C4" s="73"/>
      <c r="D4" s="73"/>
      <c r="E4" s="73"/>
      <c r="F4" s="73"/>
      <c r="G4" s="73"/>
      <c r="H4" s="83"/>
      <c r="I4" s="73"/>
      <c r="J4" s="58"/>
      <c r="K4" s="22" t="s">
        <v>11</v>
      </c>
      <c r="L4" s="22" t="s">
        <v>12</v>
      </c>
      <c r="M4" s="22" t="s">
        <v>18</v>
      </c>
      <c r="N4" s="22" t="s">
        <v>19</v>
      </c>
      <c r="O4" s="22" t="s">
        <v>13</v>
      </c>
      <c r="P4" s="58"/>
      <c r="Q4" s="76"/>
    </row>
    <row r="5" spans="1:17" s="20" customFormat="1" ht="60" customHeight="1" thickBot="1" x14ac:dyDescent="0.3">
      <c r="A5" s="61" t="s">
        <v>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1:17" s="20" customFormat="1" ht="108.75" customHeight="1" thickBot="1" x14ac:dyDescent="0.3">
      <c r="A6" s="38">
        <v>1</v>
      </c>
      <c r="B6" s="39" t="s">
        <v>32</v>
      </c>
      <c r="C6" s="39">
        <v>4804003104</v>
      </c>
      <c r="D6" s="39" t="s">
        <v>56</v>
      </c>
      <c r="E6" s="39" t="s">
        <v>17</v>
      </c>
      <c r="F6" s="39" t="s">
        <v>17</v>
      </c>
      <c r="G6" s="39" t="s">
        <v>17</v>
      </c>
      <c r="H6" s="40" t="s">
        <v>17</v>
      </c>
      <c r="I6" s="40" t="s">
        <v>33</v>
      </c>
      <c r="J6" s="41">
        <f>K6</f>
        <v>70000</v>
      </c>
      <c r="K6" s="41">
        <f>L6+M6+N6+O6</f>
        <v>70000</v>
      </c>
      <c r="L6" s="41">
        <v>0</v>
      </c>
      <c r="M6" s="41">
        <v>0</v>
      </c>
      <c r="N6" s="41">
        <v>70000</v>
      </c>
      <c r="O6" s="41">
        <v>0</v>
      </c>
      <c r="P6" s="41" t="s">
        <v>27</v>
      </c>
      <c r="Q6" s="42" t="s">
        <v>23</v>
      </c>
    </row>
    <row r="7" spans="1:17" s="43" customFormat="1" ht="32.25" customHeight="1" thickBot="1" x14ac:dyDescent="0.35">
      <c r="A7" s="64" t="s">
        <v>20</v>
      </c>
      <c r="B7" s="65"/>
      <c r="C7" s="32"/>
      <c r="D7" s="32"/>
      <c r="E7" s="33"/>
      <c r="F7" s="33"/>
      <c r="G7" s="33"/>
      <c r="H7" s="33"/>
      <c r="I7" s="33"/>
      <c r="J7" s="34">
        <f>J6</f>
        <v>70000</v>
      </c>
      <c r="K7" s="34">
        <f t="shared" ref="K7:O7" si="0">K6</f>
        <v>70000</v>
      </c>
      <c r="L7" s="34">
        <f t="shared" si="0"/>
        <v>0</v>
      </c>
      <c r="M7" s="34">
        <f t="shared" si="0"/>
        <v>0</v>
      </c>
      <c r="N7" s="34">
        <f t="shared" si="0"/>
        <v>70000</v>
      </c>
      <c r="O7" s="34">
        <f t="shared" si="0"/>
        <v>0</v>
      </c>
      <c r="P7" s="35"/>
      <c r="Q7" s="36"/>
    </row>
    <row r="8" spans="1:17" s="20" customFormat="1" ht="108.75" customHeight="1" thickBot="1" x14ac:dyDescent="0.3">
      <c r="A8" s="38">
        <v>1</v>
      </c>
      <c r="B8" s="39" t="s">
        <v>37</v>
      </c>
      <c r="C8" s="39">
        <v>4804004852</v>
      </c>
      <c r="D8" s="39" t="s">
        <v>36</v>
      </c>
      <c r="E8" s="39" t="s">
        <v>17</v>
      </c>
      <c r="F8" s="39" t="s">
        <v>17</v>
      </c>
      <c r="G8" s="39" t="s">
        <v>17</v>
      </c>
      <c r="H8" s="40" t="s">
        <v>17</v>
      </c>
      <c r="I8" s="40" t="s">
        <v>38</v>
      </c>
      <c r="J8" s="41">
        <f>K8</f>
        <v>628000</v>
      </c>
      <c r="K8" s="41">
        <f>L8+M8+N8+O8</f>
        <v>628000</v>
      </c>
      <c r="L8" s="41">
        <v>0</v>
      </c>
      <c r="M8" s="41">
        <v>0</v>
      </c>
      <c r="N8" s="41">
        <v>628000</v>
      </c>
      <c r="O8" s="41">
        <v>0</v>
      </c>
      <c r="P8" s="41" t="s">
        <v>27</v>
      </c>
      <c r="Q8" s="42" t="s">
        <v>23</v>
      </c>
    </row>
    <row r="9" spans="1:17" s="43" customFormat="1" ht="32.25" customHeight="1" thickBot="1" x14ac:dyDescent="0.35">
      <c r="A9" s="64" t="s">
        <v>20</v>
      </c>
      <c r="B9" s="65"/>
      <c r="C9" s="32"/>
      <c r="D9" s="32"/>
      <c r="E9" s="33"/>
      <c r="F9" s="33"/>
      <c r="G9" s="33"/>
      <c r="H9" s="33"/>
      <c r="I9" s="33"/>
      <c r="J9" s="34">
        <f>J8</f>
        <v>628000</v>
      </c>
      <c r="K9" s="34">
        <f t="shared" ref="K9:O9" si="1">K8</f>
        <v>628000</v>
      </c>
      <c r="L9" s="34">
        <f t="shared" si="1"/>
        <v>0</v>
      </c>
      <c r="M9" s="34">
        <f t="shared" si="1"/>
        <v>0</v>
      </c>
      <c r="N9" s="34">
        <f t="shared" si="1"/>
        <v>628000</v>
      </c>
      <c r="O9" s="34">
        <f t="shared" si="1"/>
        <v>0</v>
      </c>
      <c r="P9" s="35"/>
      <c r="Q9" s="36"/>
    </row>
    <row r="10" spans="1:17" s="20" customFormat="1" ht="108.75" customHeight="1" thickBot="1" x14ac:dyDescent="0.3">
      <c r="A10" s="38">
        <v>1</v>
      </c>
      <c r="B10" s="39" t="s">
        <v>43</v>
      </c>
      <c r="C10" s="39">
        <v>4804002189</v>
      </c>
      <c r="D10" s="39" t="s">
        <v>45</v>
      </c>
      <c r="E10" s="39" t="s">
        <v>17</v>
      </c>
      <c r="F10" s="39" t="s">
        <v>17</v>
      </c>
      <c r="G10" s="39" t="s">
        <v>17</v>
      </c>
      <c r="H10" s="40" t="s">
        <v>44</v>
      </c>
      <c r="I10" s="40" t="s">
        <v>46</v>
      </c>
      <c r="J10" s="41">
        <f>K10</f>
        <v>133975.32999999999</v>
      </c>
      <c r="K10" s="41">
        <f>L10+M10+N10+O10</f>
        <v>133975.32999999999</v>
      </c>
      <c r="L10" s="41">
        <v>0</v>
      </c>
      <c r="M10" s="41">
        <v>0</v>
      </c>
      <c r="N10" s="41">
        <v>133975.32999999999</v>
      </c>
      <c r="O10" s="41">
        <v>0</v>
      </c>
      <c r="P10" s="41" t="s">
        <v>27</v>
      </c>
      <c r="Q10" s="42" t="s">
        <v>23</v>
      </c>
    </row>
    <row r="11" spans="1:17" s="43" customFormat="1" ht="32.25" customHeight="1" thickBot="1" x14ac:dyDescent="0.35">
      <c r="A11" s="64" t="s">
        <v>20</v>
      </c>
      <c r="B11" s="65"/>
      <c r="C11" s="32"/>
      <c r="D11" s="32"/>
      <c r="E11" s="33"/>
      <c r="F11" s="33"/>
      <c r="G11" s="33"/>
      <c r="H11" s="33"/>
      <c r="I11" s="33"/>
      <c r="J11" s="34">
        <f>J10</f>
        <v>133975.32999999999</v>
      </c>
      <c r="K11" s="34">
        <f t="shared" ref="K11:O11" si="2">K10</f>
        <v>133975.32999999999</v>
      </c>
      <c r="L11" s="34">
        <f t="shared" si="2"/>
        <v>0</v>
      </c>
      <c r="M11" s="34">
        <f t="shared" si="2"/>
        <v>0</v>
      </c>
      <c r="N11" s="34">
        <f t="shared" si="2"/>
        <v>133975.32999999999</v>
      </c>
      <c r="O11" s="34">
        <f t="shared" si="2"/>
        <v>0</v>
      </c>
      <c r="P11" s="35"/>
      <c r="Q11" s="36"/>
    </row>
    <row r="12" spans="1:17" ht="108.75" customHeight="1" x14ac:dyDescent="0.25">
      <c r="A12" s="37">
        <v>1</v>
      </c>
      <c r="B12" s="59" t="s">
        <v>26</v>
      </c>
      <c r="C12" s="66">
        <v>4804002990</v>
      </c>
      <c r="D12" s="44" t="s">
        <v>28</v>
      </c>
      <c r="E12" s="44" t="s">
        <v>17</v>
      </c>
      <c r="F12" s="44" t="s">
        <v>17</v>
      </c>
      <c r="G12" s="44" t="s">
        <v>54</v>
      </c>
      <c r="H12" s="45" t="s">
        <v>29</v>
      </c>
      <c r="I12" s="44" t="s">
        <v>25</v>
      </c>
      <c r="J12" s="46">
        <f>K12</f>
        <v>4891311.1899999995</v>
      </c>
      <c r="K12" s="46">
        <f>SUM(L12:O12)</f>
        <v>4891311.1899999995</v>
      </c>
      <c r="L12" s="46">
        <v>0</v>
      </c>
      <c r="M12" s="46">
        <v>4128909.94</v>
      </c>
      <c r="N12" s="46">
        <v>762401.25</v>
      </c>
      <c r="O12" s="46">
        <v>0</v>
      </c>
      <c r="P12" s="46" t="s">
        <v>27</v>
      </c>
      <c r="Q12" s="47" t="s">
        <v>24</v>
      </c>
    </row>
    <row r="13" spans="1:17" ht="108.75" customHeight="1" x14ac:dyDescent="0.25">
      <c r="A13" s="37">
        <v>2</v>
      </c>
      <c r="B13" s="60"/>
      <c r="C13" s="67"/>
      <c r="D13" s="44" t="s">
        <v>35</v>
      </c>
      <c r="E13" s="44" t="s">
        <v>17</v>
      </c>
      <c r="F13" s="44" t="s">
        <v>17</v>
      </c>
      <c r="G13" s="44" t="s">
        <v>54</v>
      </c>
      <c r="H13" s="45" t="s">
        <v>41</v>
      </c>
      <c r="I13" s="44" t="s">
        <v>25</v>
      </c>
      <c r="J13" s="46">
        <f>K13</f>
        <v>27086919.640000001</v>
      </c>
      <c r="K13" s="46">
        <f>L13+M13+N13+O13</f>
        <v>27086919.640000001</v>
      </c>
      <c r="L13" s="46">
        <v>0</v>
      </c>
      <c r="M13" s="46">
        <v>24000000</v>
      </c>
      <c r="N13" s="46">
        <v>3086919.64</v>
      </c>
      <c r="O13" s="46">
        <v>0</v>
      </c>
      <c r="P13" s="46" t="s">
        <v>27</v>
      </c>
      <c r="Q13" s="47" t="s">
        <v>55</v>
      </c>
    </row>
    <row r="14" spans="1:17" ht="108.75" customHeight="1" x14ac:dyDescent="0.25">
      <c r="A14" s="37">
        <v>3</v>
      </c>
      <c r="B14" s="60"/>
      <c r="C14" s="67"/>
      <c r="D14" s="84" t="s">
        <v>48</v>
      </c>
      <c r="E14" s="52" t="s">
        <v>17</v>
      </c>
      <c r="F14" s="52" t="s">
        <v>17</v>
      </c>
      <c r="G14" s="52" t="s">
        <v>17</v>
      </c>
      <c r="H14" s="53" t="s">
        <v>49</v>
      </c>
      <c r="I14" s="52" t="s">
        <v>50</v>
      </c>
      <c r="J14" s="54">
        <f>K14</f>
        <v>17365.34</v>
      </c>
      <c r="K14" s="54">
        <f>L14+M14+N14+O14</f>
        <v>17365.34</v>
      </c>
      <c r="L14" s="54">
        <v>0</v>
      </c>
      <c r="M14" s="54">
        <v>0</v>
      </c>
      <c r="N14" s="54">
        <v>17365.34</v>
      </c>
      <c r="O14" s="54">
        <v>0</v>
      </c>
      <c r="P14" s="54" t="s">
        <v>27</v>
      </c>
      <c r="Q14" s="55" t="s">
        <v>24</v>
      </c>
    </row>
    <row r="15" spans="1:17" ht="108.75" customHeight="1" x14ac:dyDescent="0.25">
      <c r="A15" s="37">
        <v>4</v>
      </c>
      <c r="B15" s="60"/>
      <c r="C15" s="67"/>
      <c r="D15" s="56" t="s">
        <v>39</v>
      </c>
      <c r="E15" s="48" t="s">
        <v>17</v>
      </c>
      <c r="F15" s="48" t="s">
        <v>17</v>
      </c>
      <c r="G15" s="48" t="s">
        <v>17</v>
      </c>
      <c r="H15" s="49" t="s">
        <v>40</v>
      </c>
      <c r="I15" s="48"/>
      <c r="J15" s="50">
        <f>K15</f>
        <v>265645.64</v>
      </c>
      <c r="K15" s="50">
        <f>L15+M15+N15+O15</f>
        <v>265645.64</v>
      </c>
      <c r="L15" s="50">
        <v>0</v>
      </c>
      <c r="M15" s="50">
        <v>0</v>
      </c>
      <c r="N15" s="50">
        <v>265645.64</v>
      </c>
      <c r="O15" s="50">
        <v>0</v>
      </c>
      <c r="P15" s="50" t="s">
        <v>27</v>
      </c>
      <c r="Q15" s="51" t="s">
        <v>24</v>
      </c>
    </row>
    <row r="16" spans="1:17" ht="108.75" customHeight="1" thickBot="1" x14ac:dyDescent="0.3">
      <c r="A16" s="37">
        <v>5</v>
      </c>
      <c r="B16" s="60"/>
      <c r="C16" s="67"/>
      <c r="D16" s="44" t="s">
        <v>30</v>
      </c>
      <c r="E16" s="44" t="s">
        <v>17</v>
      </c>
      <c r="F16" s="44" t="s">
        <v>17</v>
      </c>
      <c r="G16" s="44" t="s">
        <v>54</v>
      </c>
      <c r="H16" s="45" t="s">
        <v>31</v>
      </c>
      <c r="I16" s="44" t="s">
        <v>25</v>
      </c>
      <c r="J16" s="46">
        <f>K16</f>
        <v>7842948.0600000005</v>
      </c>
      <c r="K16" s="46">
        <f>SUM(L16:O16)</f>
        <v>7842948.0600000005</v>
      </c>
      <c r="L16" s="46">
        <v>0</v>
      </c>
      <c r="M16" s="46">
        <v>6620479.6500000004</v>
      </c>
      <c r="N16" s="46">
        <v>1222468.4099999999</v>
      </c>
      <c r="O16" s="46">
        <v>0</v>
      </c>
      <c r="P16" s="46" t="s">
        <v>27</v>
      </c>
      <c r="Q16" s="47" t="s">
        <v>24</v>
      </c>
    </row>
    <row r="17" spans="1:17" s="43" customFormat="1" ht="32.25" customHeight="1" thickBot="1" x14ac:dyDescent="0.35">
      <c r="A17" s="64" t="s">
        <v>47</v>
      </c>
      <c r="B17" s="65"/>
      <c r="C17" s="32"/>
      <c r="D17" s="32"/>
      <c r="E17" s="33"/>
      <c r="F17" s="33"/>
      <c r="G17" s="33"/>
      <c r="H17" s="33"/>
      <c r="I17" s="33"/>
      <c r="J17" s="34">
        <f>J12+J16+J13+J15+J14</f>
        <v>40104189.870000005</v>
      </c>
      <c r="K17" s="34">
        <f>K12+K16+K13+K15+K14</f>
        <v>40104189.870000005</v>
      </c>
      <c r="L17" s="34">
        <f>L12+L16+L13+L15+L14</f>
        <v>0</v>
      </c>
      <c r="M17" s="34">
        <f t="shared" ref="M17:O17" si="3">M12+M16+M13+M15+M14</f>
        <v>34749389.590000004</v>
      </c>
      <c r="N17" s="34">
        <f t="shared" si="3"/>
        <v>5354800.2799999993</v>
      </c>
      <c r="O17" s="34">
        <f t="shared" si="3"/>
        <v>0</v>
      </c>
      <c r="P17" s="35"/>
      <c r="Q17" s="36"/>
    </row>
    <row r="18" spans="1:17" ht="47.25" customHeight="1" x14ac:dyDescent="0.25">
      <c r="A18" s="68" t="s">
        <v>51</v>
      </c>
      <c r="B18" s="69"/>
      <c r="C18" s="69"/>
      <c r="D18" s="69"/>
      <c r="E18" s="23"/>
      <c r="F18" s="23"/>
      <c r="G18" s="23"/>
      <c r="H18" s="24"/>
      <c r="I18" s="24"/>
      <c r="J18" s="25">
        <f>J7+J17+J9+J11</f>
        <v>40936165.200000003</v>
      </c>
      <c r="K18" s="25">
        <f>K19+K20+K21</f>
        <v>40936165.200000003</v>
      </c>
      <c r="L18" s="25">
        <f>L17+L7+L9+L11</f>
        <v>0</v>
      </c>
      <c r="M18" s="25">
        <f t="shared" ref="M18:O18" si="4">M17+M7+M9+M11</f>
        <v>34749389.590000004</v>
      </c>
      <c r="N18" s="25">
        <f t="shared" si="4"/>
        <v>6186775.6099999994</v>
      </c>
      <c r="O18" s="25">
        <f t="shared" si="4"/>
        <v>0</v>
      </c>
      <c r="P18" s="26"/>
      <c r="Q18" s="27"/>
    </row>
    <row r="19" spans="1:17" ht="47.25" customHeight="1" x14ac:dyDescent="0.25">
      <c r="A19" s="7" t="s">
        <v>34</v>
      </c>
      <c r="B19" s="8"/>
      <c r="C19" s="11"/>
      <c r="D19" s="8"/>
      <c r="E19" s="8"/>
      <c r="F19" s="8"/>
      <c r="G19" s="8"/>
      <c r="H19" s="8"/>
      <c r="I19" s="8"/>
      <c r="J19" s="12">
        <v>0</v>
      </c>
      <c r="K19" s="12">
        <v>0</v>
      </c>
      <c r="L19" s="12">
        <f>0</f>
        <v>0</v>
      </c>
      <c r="M19" s="12">
        <f>0</f>
        <v>0</v>
      </c>
      <c r="N19" s="12">
        <f>0</f>
        <v>0</v>
      </c>
      <c r="O19" s="12">
        <f>0</f>
        <v>0</v>
      </c>
      <c r="P19" s="15"/>
      <c r="Q19" s="17"/>
    </row>
    <row r="20" spans="1:17" ht="47.25" customHeight="1" x14ac:dyDescent="0.25">
      <c r="A20" s="9" t="s">
        <v>42</v>
      </c>
      <c r="B20" s="10"/>
      <c r="C20" s="13"/>
      <c r="D20" s="10"/>
      <c r="E20" s="10"/>
      <c r="F20" s="10"/>
      <c r="G20" s="10"/>
      <c r="H20" s="10"/>
      <c r="I20" s="10"/>
      <c r="J20" s="14">
        <f>J12+J16+J13</f>
        <v>39821178.890000001</v>
      </c>
      <c r="K20" s="14">
        <f>L20+M20+N20+O20</f>
        <v>39821178.890000001</v>
      </c>
      <c r="L20" s="14">
        <f>L12+L16+L13</f>
        <v>0</v>
      </c>
      <c r="M20" s="14">
        <f t="shared" ref="M20:O20" si="5">M12+M16+M13</f>
        <v>34749389.590000004</v>
      </c>
      <c r="N20" s="14">
        <f t="shared" si="5"/>
        <v>5071789.3</v>
      </c>
      <c r="O20" s="14">
        <f t="shared" si="5"/>
        <v>0</v>
      </c>
      <c r="P20" s="16"/>
      <c r="Q20" s="18"/>
    </row>
    <row r="21" spans="1:17" ht="47.25" customHeight="1" thickBot="1" x14ac:dyDescent="0.3">
      <c r="A21" s="28" t="s">
        <v>52</v>
      </c>
      <c r="B21" s="29"/>
      <c r="C21" s="29"/>
      <c r="D21" s="29"/>
      <c r="E21" s="29"/>
      <c r="F21" s="29"/>
      <c r="G21" s="29"/>
      <c r="H21" s="29"/>
      <c r="I21" s="29"/>
      <c r="J21" s="30">
        <f>J6+J8+J15+J10+J14</f>
        <v>1114986.31</v>
      </c>
      <c r="K21" s="30">
        <f>L21+M21+N21+O21</f>
        <v>1114986.31</v>
      </c>
      <c r="L21" s="30">
        <f>L6+L8+L15+L10+L14</f>
        <v>0</v>
      </c>
      <c r="M21" s="30">
        <f t="shared" ref="M21:P21" si="6">M6+M8+M15+M10+M14</f>
        <v>0</v>
      </c>
      <c r="N21" s="30">
        <f t="shared" si="6"/>
        <v>1114986.31</v>
      </c>
      <c r="O21" s="30">
        <f t="shared" si="6"/>
        <v>0</v>
      </c>
      <c r="P21" s="85"/>
      <c r="Q21" s="19"/>
    </row>
  </sheetData>
  <mergeCells count="23">
    <mergeCell ref="A18:D18"/>
    <mergeCell ref="A17:B17"/>
    <mergeCell ref="N1:Q1"/>
    <mergeCell ref="F3:F4"/>
    <mergeCell ref="G3:G4"/>
    <mergeCell ref="A2:Q2"/>
    <mergeCell ref="P3:P4"/>
    <mergeCell ref="C3:C4"/>
    <mergeCell ref="E3:E4"/>
    <mergeCell ref="Q3:Q4"/>
    <mergeCell ref="D3:D4"/>
    <mergeCell ref="B3:B4"/>
    <mergeCell ref="K3:O3"/>
    <mergeCell ref="A3:A4"/>
    <mergeCell ref="H3:H4"/>
    <mergeCell ref="I3:I4"/>
    <mergeCell ref="J3:J4"/>
    <mergeCell ref="B12:B16"/>
    <mergeCell ref="A5:Q5"/>
    <mergeCell ref="A7:B7"/>
    <mergeCell ref="C12:C16"/>
    <mergeCell ref="A9:B9"/>
    <mergeCell ref="A11:B11"/>
  </mergeCells>
  <phoneticPr fontId="7" type="noConversion"/>
  <pageMargins left="0" right="0" top="0" bottom="0" header="0" footer="0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2025-01-20T05:59:26Z</cp:lastPrinted>
  <dcterms:created xsi:type="dcterms:W3CDTF">2021-07-02T07:35:59Z</dcterms:created>
  <dcterms:modified xsi:type="dcterms:W3CDTF">2026-05-18T06:09:40Z</dcterms:modified>
</cp:coreProperties>
</file>