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238CF587-1379-4C4E-8349-BFA1BF5E4DC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ЦЗ" sheetId="1" r:id="rId1"/>
    <sheet name="Лист2" sheetId="4" state="hidden" r:id="rId2"/>
  </sheets>
  <definedNames>
    <definedName name="_xlnm.Print_Area" localSheetId="0">МАЙ_ЦЗ!$A$1:$Q$30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7" i="1" l="1"/>
  <c r="K30" i="1"/>
  <c r="L30" i="1"/>
  <c r="M30" i="1"/>
  <c r="N30" i="1"/>
  <c r="O30" i="1"/>
  <c r="J30" i="1"/>
  <c r="K28" i="1"/>
  <c r="L28" i="1"/>
  <c r="M28" i="1"/>
  <c r="N28" i="1"/>
  <c r="O28" i="1"/>
  <c r="J28" i="1"/>
  <c r="L27" i="1"/>
  <c r="M27" i="1"/>
  <c r="N27" i="1"/>
  <c r="O27" i="1"/>
  <c r="J27" i="1"/>
  <c r="K26" i="1"/>
  <c r="L26" i="1"/>
  <c r="M26" i="1"/>
  <c r="N26" i="1"/>
  <c r="O26" i="1"/>
  <c r="J26" i="1"/>
  <c r="K25" i="1"/>
  <c r="K24" i="1"/>
  <c r="K23" i="1"/>
  <c r="K22" i="1"/>
  <c r="K21" i="1"/>
  <c r="L21" i="1"/>
  <c r="M21" i="1"/>
  <c r="N21" i="1"/>
  <c r="O21" i="1"/>
  <c r="J21" i="1"/>
  <c r="K20" i="1"/>
  <c r="K19" i="1"/>
  <c r="L19" i="1"/>
  <c r="M19" i="1"/>
  <c r="N19" i="1"/>
  <c r="O19" i="1"/>
  <c r="J19" i="1"/>
  <c r="K18" i="1"/>
  <c r="K17" i="1"/>
  <c r="L17" i="1"/>
  <c r="M17" i="1"/>
  <c r="N17" i="1"/>
  <c r="O17" i="1"/>
  <c r="J17" i="1"/>
  <c r="K16" i="1"/>
  <c r="K15" i="1"/>
  <c r="L15" i="1"/>
  <c r="M15" i="1"/>
  <c r="N15" i="1"/>
  <c r="O15" i="1"/>
  <c r="J15" i="1"/>
  <c r="K14" i="1"/>
  <c r="K13" i="1"/>
  <c r="L13" i="1"/>
  <c r="M13" i="1"/>
  <c r="N13" i="1"/>
  <c r="O13" i="1"/>
  <c r="J13" i="1"/>
  <c r="K12" i="1"/>
  <c r="K11" i="1"/>
  <c r="L11" i="1"/>
  <c r="M11" i="1"/>
  <c r="N11" i="1"/>
  <c r="O11" i="1"/>
  <c r="J11" i="1"/>
  <c r="K10" i="1"/>
  <c r="K9" i="1"/>
  <c r="L9" i="1"/>
  <c r="M9" i="1"/>
  <c r="N9" i="1"/>
  <c r="O9" i="1"/>
  <c r="J9" i="1"/>
  <c r="K8" i="1"/>
  <c r="K7" i="1"/>
  <c r="K6" i="1"/>
  <c r="K29" i="1" l="1"/>
  <c r="L29" i="1"/>
  <c r="M29" i="1"/>
  <c r="N29" i="1"/>
  <c r="O29" i="1"/>
  <c r="J24" i="1" l="1"/>
  <c r="J23" i="1"/>
  <c r="J22" i="1"/>
  <c r="J25" i="1" l="1"/>
  <c r="J20" i="1"/>
  <c r="J29" i="1" l="1"/>
  <c r="J18" i="1"/>
  <c r="J16" i="1" l="1"/>
  <c r="J12" i="1" l="1"/>
  <c r="J8" i="1" l="1"/>
  <c r="J7" i="1" l="1"/>
  <c r="J6" i="1" l="1"/>
  <c r="J10" i="1" l="1"/>
</calcChain>
</file>

<file path=xl/sharedStrings.xml><?xml version="1.0" encoding="utf-8"?>
<sst xmlns="http://schemas.openxmlformats.org/spreadsheetml/2006/main" count="149" uniqueCount="80">
  <si>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</si>
  <si>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</si>
  <si>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</si>
  <si>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</si>
  <si>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</si>
  <si>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</si>
  <si>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</si>
  <si>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</si>
  <si>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</si>
  <si>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</si>
  <si>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</si>
  <si>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</si>
  <si>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</si>
  <si>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</si>
  <si>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</si>
  <si>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</si>
  <si>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</si>
  <si>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</si>
  <si>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</si>
  <si>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</si>
  <si>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 xml:space="preserve">Согласовано:
Директор МКУ «Центр компетенций в сфере бухгалтерского учета и муниципального заказа» Задонского муниципального района
Е.Н. Шаталова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</si>
  <si>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федеральный 
бюджет, руб.</t>
  </si>
  <si>
    <t>эл.аукцион</t>
  </si>
  <si>
    <t>Всего 1 закупка</t>
  </si>
  <si>
    <t>Всего 3 закупки</t>
  </si>
  <si>
    <t>МБОУ СОШ с.Ольшанец</t>
  </si>
  <si>
    <t>4808015894</t>
  </si>
  <si>
    <t>Федеральный проект "Все лучшее детям"</t>
  </si>
  <si>
    <t>МКУ "ЦК БУ И МЗ" Задонского муниципального округа</t>
  </si>
  <si>
    <t>22.29</t>
  </si>
  <si>
    <t>май</t>
  </si>
  <si>
    <t>Поставка канцелярских товаров (папок пластиковых)</t>
  </si>
  <si>
    <t>263480800317648080100100240012229244</t>
  </si>
  <si>
    <t>Поставка пароконвектомата в МБОУ СОШ с.Ольшанец Задонского муниципального округа</t>
  </si>
  <si>
    <t>263480801589448080100100090150000244</t>
  </si>
  <si>
    <t>28.93</t>
  </si>
  <si>
    <t>Поставка, сборка и установка мебели в МБОУ СОШ с.Ольшанец</t>
  </si>
  <si>
    <t>263480801589448080100100090160000244</t>
  </si>
  <si>
    <t>27.51</t>
  </si>
  <si>
    <t>Поставка электрических плит в МБОУ СОШ с.Ольшанец</t>
  </si>
  <si>
    <t>263480801589448080100100090170000244</t>
  </si>
  <si>
    <t>3 закупки в рамках нац.проектов</t>
  </si>
  <si>
    <t>МБОУ СОШ с. Донское</t>
  </si>
  <si>
    <t>Оказание услуг по организации горячего питания пришкольных оздоровительных лагерей с дневным пребыванием в период летних каникул 2026 года</t>
  </si>
  <si>
    <t>263480800426848080100100100005629244</t>
  </si>
  <si>
    <t>56.29.20.120</t>
  </si>
  <si>
    <t>Городское территориальное управление г. Задонск Задонского муниципального округа Липецкой области</t>
  </si>
  <si>
    <t xml:space="preserve">Выполнение работ по спилу и вывозу деревьев на территории г. Задонск в 2026 году.
</t>
  </si>
  <si>
    <t xml:space="preserve"> 
263481602630748160100100150004312244</t>
  </si>
  <si>
    <t>43.12</t>
  </si>
  <si>
    <t>МБУ ИМЦ</t>
  </si>
  <si>
    <t>4808015453</t>
  </si>
  <si>
    <t>Поставка офисных кресел в МБУ ИМЦ Задонского муниципального округа</t>
  </si>
  <si>
    <t>263480801545348080100100020003101244</t>
  </si>
  <si>
    <t>31.01.</t>
  </si>
  <si>
    <t>МБОУ гимназия №1 г.Задонска</t>
  </si>
  <si>
    <t>Оказание услуг по организации горячего питания пришкольных оздоровительных лагерей с дневным пребыванием и лагерей труда и отдыха в период летних каникул 2026 года</t>
  </si>
  <si>
    <t>263480800212648080100100060005629244</t>
  </si>
  <si>
    <t>запрос котировок</t>
  </si>
  <si>
    <t>МБОУ гимназия "Новое поколение" г.Задонска</t>
  </si>
  <si>
    <t>263480800418748080100100060005629244</t>
  </si>
  <si>
    <t>6 закупок относящаяся к категории "Прочие"</t>
  </si>
  <si>
    <t>Администрация Задонского муниципального округа Липецкой области Российской Федерации</t>
  </si>
  <si>
    <t>Выполнение работ по ремонту автомобильной дороги общего пользования местного значения по ул. Свободы (от ул. Бебеля до ул. Колхозная) в г. Задонске Задонского округа Липецкой области</t>
  </si>
  <si>
    <t>263480800193348080100100570004211244.</t>
  </si>
  <si>
    <t>Выполнение работ по ремонту автомобильной дороги общего пользования местного значения заповедник Галичья гора - прим. к а/д Орел-Тамбов Задонского округа Липецкой области</t>
  </si>
  <si>
    <t>263480800193348080100100580004211244.</t>
  </si>
  <si>
    <t>Выполнение работ по ремонту автомобильной дороги общего пользования местного значения по ул. Гагарина в с. Донское Задонского округа Липецкой области</t>
  </si>
  <si>
    <t>263480800193348080100100590004211244.</t>
  </si>
  <si>
    <t>Выполнение работ по ремонту автомобильной дороги общего пользования местного значения по ул. Дачная на ж.д.ст. Патриаршая Задонского округа Липецкой области</t>
  </si>
  <si>
    <t>263480800193348080100100600004211244.</t>
  </si>
  <si>
    <t>эл. аукцион</t>
  </si>
  <si>
    <t>4 закупки в рамках гос.программы</t>
  </si>
  <si>
    <t>Итого 13 закупок для 8 заказчиков, в т.ч.</t>
  </si>
  <si>
    <t>Всего 4 закупки</t>
  </si>
  <si>
    <r>
      <t xml:space="preserve">График централизованного определения поставщика (подрядчика, исполнителя) закупок товаров (работ, услуг) на май 2026 года, 
осуществляемого МКУ "Центр компетенций в сфере бухгалтерского учета и муниципального заказа" Задонского муниципального района
по состоянию на 15.05.2026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</si>
  <si>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Государственная программа  "Развитие транспортной системы Липецкой области"</t>
  </si>
  <si>
    <t>Национальный проект "Молодежь и дети"</t>
  </si>
  <si>
    <t xml:space="preserve">42.11. </t>
  </si>
  <si>
    <t>42.11.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</si>
</sst>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0.0"/>
    <numFmt numFmtId="166" formatCode="_-* #,##0.00\ _₽_-;\-* #,##0.00\ _₽_-;_-* &quot;-&quot;??\ _₽_-;_-@_-"/>
    <numFmt numFmtId="167" formatCode="#0"/>
    <numFmt numFmtId="168" formatCode="#\ ##0.00"/>
  </numFmts>
  <fonts count="52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 Cyr&quot;, serif"/>
    </font>
    <font>
      <b/>
      <sz val="10"/>
      <color rgb="FF000000"/>
      <name val="Arial Cyr&quot;, sans-serif"/>
    </font>
    <font>
      <b/>
      <sz val="10"/>
      <color rgb="FF008000"/>
      <name val="Arial Cyr&quot;, sans-serif"/>
    </font>
    <font>
      <sz val="10"/>
      <color rgb="FF008000"/>
      <name val="Arial Cyr"/>
    </font>
    <font>
      <b/>
      <sz val="10"/>
      <color rgb="FF000000"/>
      <name val="Arial Cyr"/>
    </font>
    <font>
      <b/>
      <sz val="10"/>
      <color rgb="FF008000"/>
      <name val="Arial Cyr"/>
    </font>
    <font>
      <sz val="10"/>
      <color indexed="8"/>
      <name val="Calibri"/>
      <family val="2"/>
      <charset val="204"/>
    </font>
    <font>
      <sz val="10"/>
      <color indexed="8"/>
      <name val="Verdana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 Cyr&quot;, serif"/>
      <charset val="134"/>
    </font>
    <font>
      <b/>
      <sz val="10"/>
      <color rgb="FF000000"/>
      <name val="Arial Cyr&quot;, sans-serif"/>
      <charset val="134"/>
    </font>
    <font>
      <sz val="10"/>
      <color rgb="FF000000"/>
      <name val="Arial Cyr"/>
      <charset val="134"/>
    </font>
    <font>
      <b/>
      <sz val="10"/>
      <color rgb="FF000000"/>
      <name val="Arial Cyr"/>
      <charset val="134"/>
    </font>
    <font>
      <b/>
      <sz val="10"/>
      <color rgb="FF008000"/>
      <name val="Arial Cyr"/>
      <charset val="134"/>
    </font>
    <font>
      <sz val="10"/>
      <color rgb="FF008000"/>
      <name val="Arial Cyr"/>
      <charset val="134"/>
    </font>
    <font>
      <b/>
      <sz val="10"/>
      <color rgb="FF008000"/>
      <name val="Arial Cyr&quot;, sans-serif"/>
      <charset val="134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1"/>
    </font>
    <font>
      <b/>
      <sz val="10"/>
      <color rgb="FF008000"/>
      <name val="Arial Cyr&quot;, sans-serif"/>
      <charset val="1"/>
    </font>
    <font>
      <b/>
      <sz val="10"/>
      <color rgb="FF008000"/>
      <name val="Arial Cyr"/>
      <charset val="1"/>
    </font>
    <font>
      <sz val="10"/>
      <color rgb="FF008000"/>
      <name val="Arial Cyr"/>
      <charset val="1"/>
    </font>
    <font>
      <b/>
      <sz val="10"/>
      <color rgb="FF000000"/>
      <name val="Arial Cyr&quot;, sans-serif"/>
      <charset val="1"/>
    </font>
    <font>
      <b/>
      <sz val="12"/>
      <color rgb="FF000000"/>
      <name val="Times New Roman Cyr&quot;, serif"/>
      <charset val="1"/>
    </font>
    <font>
      <b/>
      <sz val="10"/>
      <color rgb="FF000000"/>
      <name val="Arial Cyr"/>
      <charset val="1"/>
    </font>
    <font>
      <sz val="10"/>
      <color rgb="FF000000"/>
      <name val="Verdana"/>
      <family val="2"/>
      <charset val="204"/>
    </font>
    <font>
      <sz val="11"/>
      <name val="Calibri"/>
      <family val="2"/>
      <charset val="1"/>
    </font>
    <font>
      <sz val="10"/>
      <color rgb="FF000000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4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49" fontId="20" fillId="0" borderId="3">
      <alignment vertical="top" wrapText="1"/>
    </xf>
    <xf numFmtId="0" fontId="21" fillId="0" borderId="0"/>
    <xf numFmtId="0" fontId="22" fillId="0" borderId="0">
      <alignment horizontal="center" vertical="center" wrapText="1"/>
    </xf>
    <xf numFmtId="0" fontId="23" fillId="8" borderId="3">
      <alignment horizontal="center" vertical="center" wrapText="1"/>
    </xf>
    <xf numFmtId="0" fontId="24" fillId="8" borderId="3">
      <alignment horizontal="center" vertical="center" wrapText="1"/>
    </xf>
    <xf numFmtId="167" fontId="20" fillId="0" borderId="3">
      <alignment vertical="top"/>
    </xf>
    <xf numFmtId="4" fontId="25" fillId="0" borderId="3">
      <alignment vertical="top" shrinkToFit="1"/>
    </xf>
    <xf numFmtId="0" fontId="26" fillId="7" borderId="3">
      <alignment horizontal="right" vertical="top"/>
    </xf>
    <xf numFmtId="0" fontId="26" fillId="7" borderId="3">
      <alignment vertical="top"/>
    </xf>
    <xf numFmtId="4" fontId="27" fillId="7" borderId="3">
      <alignment vertical="top" shrinkToFit="1"/>
    </xf>
    <xf numFmtId="0" fontId="20" fillId="0" borderId="0">
      <alignment horizontal="left" vertical="top" wrapText="1"/>
    </xf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 applyFill="0" applyProtection="0"/>
    <xf numFmtId="0" fontId="19" fillId="0" borderId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9" fillId="0" borderId="0" applyFill="0" applyProtection="0"/>
    <xf numFmtId="0" fontId="29" fillId="0" borderId="0" applyFill="0" applyProtection="0"/>
    <xf numFmtId="0" fontId="30" fillId="0" borderId="0"/>
    <xf numFmtId="49" fontId="33" fillId="0" borderId="3">
      <alignment vertical="top" wrapText="1"/>
    </xf>
    <xf numFmtId="168" fontId="36" fillId="0" borderId="3">
      <alignment vertical="top" shrinkToFit="1"/>
    </xf>
    <xf numFmtId="168" fontId="35" fillId="10" borderId="3">
      <alignment vertical="top" shrinkToFit="1"/>
    </xf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30" fillId="0" borderId="0"/>
    <xf numFmtId="0" fontId="29" fillId="0" borderId="0" applyFill="0" applyProtection="0"/>
    <xf numFmtId="0" fontId="28" fillId="0" borderId="0" applyFill="0" applyProtection="0"/>
    <xf numFmtId="0" fontId="29" fillId="0" borderId="0" applyFill="0" applyProtection="0"/>
    <xf numFmtId="0" fontId="29" fillId="0" borderId="0" applyFill="0" applyProtection="0"/>
    <xf numFmtId="167" fontId="33" fillId="0" borderId="3">
      <alignment vertical="top"/>
    </xf>
    <xf numFmtId="0" fontId="34" fillId="10" borderId="3">
      <alignment vertical="top"/>
    </xf>
    <xf numFmtId="0" fontId="33" fillId="0" borderId="0">
      <alignment horizontal="left" vertical="top" wrapText="1"/>
    </xf>
    <xf numFmtId="0" fontId="29" fillId="0" borderId="0" applyFill="0" applyProtection="0"/>
    <xf numFmtId="0" fontId="28" fillId="0" borderId="0" applyFill="0" applyProtection="0"/>
    <xf numFmtId="0" fontId="34" fillId="10" borderId="3">
      <alignment horizontal="right" vertical="top"/>
    </xf>
    <xf numFmtId="0" fontId="31" fillId="0" borderId="0">
      <alignment horizontal="center" vertical="center" wrapText="1"/>
    </xf>
    <xf numFmtId="0" fontId="32" fillId="9" borderId="3">
      <alignment horizontal="center" vertical="center" wrapText="1"/>
    </xf>
    <xf numFmtId="0" fontId="37" fillId="9" borderId="3">
      <alignment horizontal="center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 applyFill="0" applyProtection="0"/>
    <xf numFmtId="49" fontId="39" fillId="0" borderId="2">
      <alignment vertical="top" wrapText="1"/>
    </xf>
    <xf numFmtId="0" fontId="40" fillId="11" borderId="2">
      <alignment horizontal="center" vertical="center" wrapText="1"/>
    </xf>
    <xf numFmtId="4" fontId="41" fillId="12" borderId="2">
      <alignment vertical="top" shrinkToFit="1"/>
    </xf>
    <xf numFmtId="4" fontId="42" fillId="0" borderId="2">
      <alignment vertical="top" shrinkToFit="1"/>
    </xf>
    <xf numFmtId="0" fontId="43" fillId="11" borderId="2">
      <alignment horizontal="center" vertical="center" wrapText="1"/>
    </xf>
    <xf numFmtId="0" fontId="44" fillId="0" borderId="0">
      <alignment horizontal="center" vertical="center" wrapText="1"/>
    </xf>
    <xf numFmtId="0" fontId="39" fillId="0" borderId="0">
      <alignment horizontal="left" vertical="top" wrapText="1"/>
    </xf>
    <xf numFmtId="0" fontId="45" fillId="12" borderId="2">
      <alignment vertical="top"/>
    </xf>
    <xf numFmtId="0" fontId="45" fillId="12" borderId="2">
      <alignment horizontal="right" vertical="top"/>
    </xf>
    <xf numFmtId="167" fontId="39" fillId="0" borderId="2">
      <alignment vertical="top"/>
    </xf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7" fillId="0" borderId="0"/>
    <xf numFmtId="0" fontId="46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38" fillId="0" borderId="0"/>
    <xf numFmtId="49" fontId="39" fillId="0" borderId="2">
      <alignment vertical="top" wrapText="1"/>
    </xf>
    <xf numFmtId="0" fontId="40" fillId="11" borderId="2">
      <alignment horizontal="center" vertical="center" wrapText="1"/>
    </xf>
    <xf numFmtId="4" fontId="41" fillId="12" borderId="2">
      <alignment vertical="top" shrinkToFit="1"/>
    </xf>
    <xf numFmtId="4" fontId="42" fillId="0" borderId="2">
      <alignment vertical="top" shrinkToFit="1"/>
    </xf>
    <xf numFmtId="0" fontId="43" fillId="11" borderId="2">
      <alignment horizontal="center" vertical="center" wrapText="1"/>
    </xf>
    <xf numFmtId="0" fontId="44" fillId="0" borderId="0">
      <alignment horizontal="center" vertical="center" wrapText="1"/>
    </xf>
    <xf numFmtId="0" fontId="39" fillId="0" borderId="0">
      <alignment horizontal="left" vertical="top" wrapText="1"/>
    </xf>
    <xf numFmtId="0" fontId="45" fillId="12" borderId="2">
      <alignment vertical="top"/>
    </xf>
    <xf numFmtId="0" fontId="45" fillId="12" borderId="2">
      <alignment horizontal="right" vertical="top"/>
    </xf>
    <xf numFmtId="167" fontId="39" fillId="0" borderId="2">
      <alignment vertical="top"/>
    </xf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7" fillId="0" borderId="0"/>
    <xf numFmtId="0" fontId="46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21" fillId="0" borderId="0"/>
    <xf numFmtId="0" fontId="21" fillId="0" borderId="0"/>
    <xf numFmtId="0" fontId="29" fillId="0" borderId="0" applyFill="0" applyProtection="0"/>
    <xf numFmtId="0" fontId="21" fillId="0" borderId="0"/>
    <xf numFmtId="0" fontId="21" fillId="0" borderId="0"/>
    <xf numFmtId="0" fontId="30" fillId="0" borderId="0"/>
    <xf numFmtId="0" fontId="29" fillId="0" borderId="0" applyFill="0" applyProtection="0"/>
    <xf numFmtId="0" fontId="30" fillId="0" borderId="0"/>
    <xf numFmtId="0" fontId="21" fillId="0" borderId="0"/>
    <xf numFmtId="0" fontId="29" fillId="0" borderId="0" applyFill="0" applyProtection="0"/>
    <xf numFmtId="0" fontId="47" fillId="0" borderId="0"/>
    <xf numFmtId="0" fontId="21" fillId="0" borderId="0"/>
    <xf numFmtId="0" fontId="29" fillId="0" borderId="0" applyFill="0" applyProtection="0"/>
    <xf numFmtId="0" fontId="2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  <xf numFmtId="0" fontId="21" fillId="0" borderId="0"/>
    <xf numFmtId="0" fontId="29" fillId="0" borderId="0" applyFill="0" applyProtection="0"/>
    <xf numFmtId="0" fontId="30" fillId="0" borderId="0"/>
    <xf numFmtId="0" fontId="21" fillId="0" borderId="0"/>
    <xf numFmtId="0" fontId="47" fillId="0" borderId="0"/>
    <xf numFmtId="0" fontId="38" fillId="0" borderId="0"/>
    <xf numFmtId="0" fontId="38" fillId="0" borderId="0"/>
    <xf numFmtId="0" fontId="38" fillId="0" borderId="0"/>
    <xf numFmtId="0" fontId="21" fillId="0" borderId="0"/>
    <xf numFmtId="0" fontId="47" fillId="0" borderId="0"/>
    <xf numFmtId="0" fontId="21" fillId="0" borderId="0"/>
    <xf numFmtId="0" fontId="29" fillId="0" borderId="0" applyFill="0" applyProtection="0"/>
    <xf numFmtId="0" fontId="21" fillId="0" borderId="0"/>
    <xf numFmtId="0" fontId="30" fillId="0" borderId="0"/>
    <xf numFmtId="0" fontId="21" fillId="0" borderId="0"/>
    <xf numFmtId="0" fontId="30" fillId="0" borderId="0"/>
    <xf numFmtId="0" fontId="21" fillId="0" borderId="0"/>
    <xf numFmtId="0" fontId="29" fillId="0" borderId="0" applyFill="0" applyProtection="0"/>
    <xf numFmtId="0" fontId="29" fillId="0" borderId="0" applyFill="0" applyProtection="0"/>
    <xf numFmtId="0" fontId="30" fillId="0" borderId="0"/>
    <xf numFmtId="0" fontId="47" fillId="0" borderId="0"/>
    <xf numFmtId="0" fontId="21" fillId="0" borderId="0"/>
    <xf numFmtId="0" fontId="30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29" fillId="0" borderId="0" applyFill="0" applyProtection="0"/>
    <xf numFmtId="0" fontId="29" fillId="0" borderId="0" applyFill="0" applyProtection="0"/>
    <xf numFmtId="0" fontId="47" fillId="0" borderId="0"/>
    <xf numFmtId="0" fontId="30" fillId="0" borderId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30" fillId="0" borderId="0"/>
    <xf numFmtId="0" fontId="21" fillId="0" borderId="0"/>
    <xf numFmtId="0" fontId="47" fillId="0" borderId="0"/>
    <xf numFmtId="0" fontId="29" fillId="0" borderId="0" applyFill="0" applyProtection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47" fillId="0" borderId="0"/>
    <xf numFmtId="0" fontId="30" fillId="0" borderId="0"/>
    <xf numFmtId="0" fontId="47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4" fillId="3" borderId="0" xfId="0" applyFont="1" applyFill="1"/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49" fillId="6" borderId="2" xfId="0" applyFont="1" applyFill="1" applyBorder="1" applyAlignment="1">
      <alignment horizontal="center" vertical="center" wrapText="1"/>
    </xf>
    <xf numFmtId="0" fontId="49" fillId="6" borderId="2" xfId="0" quotePrefix="1" applyFont="1" applyFill="1" applyBorder="1" applyAlignment="1">
      <alignment horizontal="center" vertical="center" wrapText="1"/>
    </xf>
    <xf numFmtId="4" fontId="49" fillId="6" borderId="2" xfId="0" applyNumberFormat="1" applyFont="1" applyFill="1" applyBorder="1" applyAlignment="1">
      <alignment horizontal="center" vertical="center" wrapText="1"/>
    </xf>
    <xf numFmtId="0" fontId="50" fillId="5" borderId="2" xfId="0" applyFont="1" applyFill="1" applyBorder="1" applyAlignment="1">
      <alignment horizontal="center" vertical="center" wrapText="1"/>
    </xf>
    <xf numFmtId="49" fontId="50" fillId="5" borderId="2" xfId="0" applyNumberFormat="1" applyFont="1" applyFill="1" applyBorder="1" applyAlignment="1">
      <alignment horizontal="center" vertical="center" wrapText="1"/>
    </xf>
    <xf numFmtId="4" fontId="50" fillId="5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9" fillId="6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" fontId="50" fillId="5" borderId="11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/>
    </xf>
    <xf numFmtId="0" fontId="10" fillId="5" borderId="10" xfId="0" applyFont="1" applyFill="1" applyBorder="1" applyAlignment="1">
      <alignment vertical="center"/>
    </xf>
    <xf numFmtId="4" fontId="2" fillId="5" borderId="11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165" fontId="14" fillId="2" borderId="15" xfId="0" applyNumberFormat="1" applyFont="1" applyFill="1" applyBorder="1" applyAlignment="1">
      <alignment horizontal="left" vertical="center" wrapText="1"/>
    </xf>
    <xf numFmtId="165" fontId="14" fillId="2" borderId="16" xfId="0" applyNumberFormat="1" applyFont="1" applyFill="1" applyBorder="1" applyAlignment="1">
      <alignment horizontal="left" vertical="center" wrapText="1"/>
    </xf>
    <xf numFmtId="165" fontId="14" fillId="2" borderId="17" xfId="0" applyNumberFormat="1" applyFont="1" applyFill="1" applyBorder="1" applyAlignment="1">
      <alignment vertical="center" wrapText="1"/>
    </xf>
    <xf numFmtId="165" fontId="14" fillId="2" borderId="17" xfId="0" applyNumberFormat="1" applyFont="1" applyFill="1" applyBorder="1" applyAlignment="1">
      <alignment horizontal="center" vertical="center" wrapText="1"/>
    </xf>
    <xf numFmtId="4" fontId="14" fillId="2" borderId="17" xfId="0" applyNumberFormat="1" applyFont="1" applyFill="1" applyBorder="1" applyAlignment="1">
      <alignment horizontal="center" vertical="center" wrapText="1"/>
    </xf>
    <xf numFmtId="0" fontId="14" fillId="2" borderId="17" xfId="0" applyFont="1" applyFill="1" applyBorder="1"/>
    <xf numFmtId="0" fontId="14" fillId="2" borderId="18" xfId="0" applyFont="1" applyFill="1" applyBorder="1"/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6" borderId="11" xfId="0" applyNumberFormat="1" applyFont="1" applyFill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</cellXfs>
  <cellStyles count="284">
    <cellStyle name="st17" xfId="8" xr:uid="{1D5F69A2-08FF-47DC-A03F-BE95E1190BF3}"/>
    <cellStyle name="st17 2" xfId="66" xr:uid="{2CBD0D3B-E76C-4836-A565-2DA873F28A0E}"/>
    <cellStyle name="st17 3" xfId="99" xr:uid="{71A26391-7501-4475-977A-F009014ACB21}"/>
    <cellStyle name="st17 4" xfId="145" xr:uid="{4A7C1B67-E91E-4330-8CCA-A15100DDE754}"/>
    <cellStyle name="st19" xfId="12" xr:uid="{9247C29E-673C-4C99-B6C2-B7809F3B5480}"/>
    <cellStyle name="st19 2" xfId="91" xr:uid="{F621A2AC-AC57-478E-8EEE-C973EE9F0A90}"/>
    <cellStyle name="st19 3" xfId="100" xr:uid="{39D8C2CA-253B-4390-ABCA-F4B5A7B6913A}"/>
    <cellStyle name="st19 4" xfId="146" xr:uid="{6105D70D-10EC-42DD-B61C-9D915B0D7757}"/>
    <cellStyle name="st20" xfId="17" xr:uid="{3F6CCC38-AAC7-451D-A4BC-14FE81B72F8F}"/>
    <cellStyle name="st20 2" xfId="68" xr:uid="{856FDB82-19AE-483D-BA81-F570086658D0}"/>
    <cellStyle name="st20 3" xfId="101" xr:uid="{6C271111-2A10-457B-8DD5-0F0C87B9257D}"/>
    <cellStyle name="st20 4" xfId="147" xr:uid="{86EC6A69-5D79-443E-8EC2-ADE70A424CB9}"/>
    <cellStyle name="st21" xfId="14" xr:uid="{7D99FA41-A6BE-4618-8FFC-AD4C0D75E7FF}"/>
    <cellStyle name="st21 2" xfId="67" xr:uid="{B1EAB15A-8D44-4AA3-8E5B-42BCD8335260}"/>
    <cellStyle name="st21 3" xfId="102" xr:uid="{BA792D5A-F5EB-4AB2-AF92-1306D45D5213}"/>
    <cellStyle name="st21 4" xfId="148" xr:uid="{9741CB34-8C84-4DF5-BC82-7F8C4F2B54CF}"/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xl24" xfId="11" xr:uid="{23847631-D793-4013-90A1-37DA1105AAA9}"/>
    <cellStyle name="xl24 2" xfId="90" xr:uid="{4F4E0A93-A2A4-43A6-B65E-56D05F0B7185}"/>
    <cellStyle name="xl24 3" xfId="103" xr:uid="{7F34904E-60CA-4B44-BE5C-44A9E75F191E}"/>
    <cellStyle name="xl24 4" xfId="149" xr:uid="{E0B07F9D-A43B-493E-9682-134C7F5C98A9}"/>
    <cellStyle name="xl28" xfId="10" xr:uid="{B995C0F1-B4BD-44E3-AF9D-5E1B4C5B153C}"/>
    <cellStyle name="xl28 2" xfId="89" xr:uid="{3A98722E-8951-4FAC-BC07-CB10125D3E76}"/>
    <cellStyle name="xl28 3" xfId="104" xr:uid="{9CDFD636-24EA-4B91-BDD2-2BFE7CA38D44}"/>
    <cellStyle name="xl28 4" xfId="150" xr:uid="{1389CCE9-1144-42E2-89FC-40E213C0ABF9}"/>
    <cellStyle name="xl30" xfId="18" xr:uid="{4A82F6E9-1AE9-4AD7-BBE0-3976C2935431}"/>
    <cellStyle name="xl30 2" xfId="85" xr:uid="{DCC0AB7C-CFD9-45B4-BA56-DA7E5574BCDD}"/>
    <cellStyle name="xl30 3" xfId="105" xr:uid="{03240D2B-1029-44B8-914D-DA8F8B4D3A8D}"/>
    <cellStyle name="xl30 4" xfId="151" xr:uid="{97B093AF-6095-480C-AB62-70FA03207CCE}"/>
    <cellStyle name="xl31" xfId="16" xr:uid="{9BCCD4E6-0DD2-4720-A526-8CE4F7A363E2}"/>
    <cellStyle name="xl31 2" xfId="84" xr:uid="{ED28BBBC-5BF3-4B7B-9C12-1DA836D67C11}"/>
    <cellStyle name="xl31 3" xfId="106" xr:uid="{BE15B18A-2834-444B-A062-304CD14F12AB}"/>
    <cellStyle name="xl31 4" xfId="152" xr:uid="{56705B1E-E586-4501-A8E6-1A09A736F63E}"/>
    <cellStyle name="xl33" xfId="15" xr:uid="{4E68B252-B849-42AC-A54B-13E9D76A12B8}"/>
    <cellStyle name="xl33 2" xfId="88" xr:uid="{EB2E0FE4-7A2F-4DB3-9764-4A5CED1A7874}"/>
    <cellStyle name="xl33 3" xfId="107" xr:uid="{1AD6D198-E8AB-4A06-8DB6-7C27D40B7CEE}"/>
    <cellStyle name="xl33 4" xfId="153" xr:uid="{1744101A-0762-42A9-A65C-70042869434E}"/>
    <cellStyle name="xl36" xfId="13" xr:uid="{2E35387E-07E2-4882-971D-139C9205257E}"/>
    <cellStyle name="xl36 2" xfId="83" xr:uid="{6E4449D1-BF62-4A86-AB9C-51556E4B6F82}"/>
    <cellStyle name="xl36 3" xfId="108" xr:uid="{C3155C3C-2D95-4CFD-93E6-2BEC4487DE93}"/>
    <cellStyle name="xl36 4" xfId="154" xr:uid="{E4FA3D28-7816-4762-B7AA-487E2B03937B}"/>
    <cellStyle name="Обычный" xfId="0" builtinId="0"/>
    <cellStyle name="Обычный 10" xfId="26" xr:uid="{E6BBF533-0BFC-4D10-BE5B-5CF22AB39E46}"/>
    <cellStyle name="Обычный 10 2" xfId="69" xr:uid="{56538362-4F4F-4FA4-9B37-39131A306021}"/>
    <cellStyle name="Обычный 10 3" xfId="109" xr:uid="{8969A0AD-4086-4E4F-B3CD-9E111EF5094D}"/>
    <cellStyle name="Обычный 10 4" xfId="155" xr:uid="{06EE8C12-F6B7-4EA5-8CCF-5CC4A7680081}"/>
    <cellStyle name="Обычный 11" xfId="229" xr:uid="{5A4E795D-4F27-4AB7-9487-4141FDB2F18F}"/>
    <cellStyle name="Обычный 12" xfId="144" xr:uid="{D61A0765-C3B7-4A44-B68E-CC94E554E8EC}"/>
    <cellStyle name="Обычный 13" xfId="27" xr:uid="{982BFFE3-2C81-404F-8D01-D49C9A34E54F}"/>
    <cellStyle name="Обычный 13 2" xfId="82" xr:uid="{5D80A48F-E71A-4223-866C-6771A701627C}"/>
    <cellStyle name="Обычный 13 3" xfId="110" xr:uid="{C7FE03EE-7651-4042-8EA4-7F5375ABD96F}"/>
    <cellStyle name="Обычный 13 4" xfId="156" xr:uid="{3948A93F-B726-4C12-ADE3-3285975B44FA}"/>
    <cellStyle name="Обычный 14" xfId="28" xr:uid="{B2A6F536-564E-4C08-8623-2BB53A6D7347}"/>
    <cellStyle name="Обычный 14 2" xfId="81" xr:uid="{A8AB89AE-C1B6-4935-A65A-0F432B1B65B8}"/>
    <cellStyle name="Обычный 14 3" xfId="111" xr:uid="{A06F3B90-FDFA-4222-B864-B7140E6C2E33}"/>
    <cellStyle name="Обычный 14 4" xfId="157" xr:uid="{673AEBBD-C45B-4B0A-9AB1-EE1E1E58D5E3}"/>
    <cellStyle name="Обычный 16" xfId="29" xr:uid="{02BB4701-7F9B-4C16-9A9F-0D1677C72EBD}"/>
    <cellStyle name="Обычный 16 2" xfId="70" xr:uid="{63AFF6FF-1687-4BBB-91CF-A1470CBDB171}"/>
    <cellStyle name="Обычный 16 3" xfId="112" xr:uid="{D4A57291-E297-4004-B71C-6A4AAA10864D}"/>
    <cellStyle name="Обычный 16 4" xfId="158" xr:uid="{1859E58F-4846-438D-9779-7D3CB968CCF5}"/>
    <cellStyle name="Обычный 18" xfId="30" xr:uid="{A5CACB5B-8420-4529-A6ED-F7BD4EFEDF2B}"/>
    <cellStyle name="Обычный 18 2" xfId="86" xr:uid="{291CACD8-13B6-46F3-B2FD-E6ED345CBD1D}"/>
    <cellStyle name="Обычный 18 3" xfId="113" xr:uid="{70AE7336-69AB-4970-9989-C10E460DBAB1}"/>
    <cellStyle name="Обычный 18 4" xfId="159" xr:uid="{1691B69D-BEA8-434B-A221-614235504EF4}"/>
    <cellStyle name="Обычный 19" xfId="31" xr:uid="{8815329E-88DB-4902-9042-C747432FA6E4}"/>
    <cellStyle name="Обычный 19 2" xfId="79" xr:uid="{18D7CE85-D72E-4CB5-AF87-99251FB8FC85}"/>
    <cellStyle name="Обычный 19 3" xfId="114" xr:uid="{D8B52645-FCD8-4BCD-8A92-A52448A0F804}"/>
    <cellStyle name="Обычный 19 4" xfId="160" xr:uid="{BDE3AF45-A37C-4EB7-B2A8-DC7C53B5DABB}"/>
    <cellStyle name="Обычный 2" xfId="5" xr:uid="{00000000-0005-0000-0000-000005000000}"/>
    <cellStyle name="Обычный 2 10" xfId="115" xr:uid="{F99B5007-A37D-4B9E-B64D-6643112DE47C}"/>
    <cellStyle name="Обычный 2 10 10" xfId="268" xr:uid="{5CFDE173-29FA-48A1-A0D2-74626883AD55}"/>
    <cellStyle name="Обычный 2 10 11" xfId="226" xr:uid="{CC6942C3-614F-4C95-8156-4116279E6F4B}"/>
    <cellStyle name="Обычный 2 10 2" xfId="208" xr:uid="{FB5BE78A-1B5A-498A-B640-606DE80E385B}"/>
    <cellStyle name="Обычный 2 10 2 2" xfId="200" xr:uid="{E74E4157-40C7-4329-94B6-9EC987189C64}"/>
    <cellStyle name="Обычный 2 10 2 3" xfId="221" xr:uid="{8022DEB8-4322-47C7-AC9F-4889900D8E4D}"/>
    <cellStyle name="Обычный 2 10 2 4" xfId="246" xr:uid="{76280F75-FC59-4E39-9093-53941A735929}"/>
    <cellStyle name="Обычный 2 10 3" xfId="212" xr:uid="{4F0B8FB6-1BF4-4D98-9E02-0F38749EC0C0}"/>
    <cellStyle name="Обычный 2 10 4" xfId="211" xr:uid="{E4749517-27DF-4ECC-82A2-D4480854868B}"/>
    <cellStyle name="Обычный 2 10 5" xfId="218" xr:uid="{5BA3EDFE-22CD-4CC5-82F2-F0DED96B3B0D}"/>
    <cellStyle name="Обычный 2 10 5 2" xfId="248" xr:uid="{26013C48-B6DF-473C-ADE3-B91F00BCC6E7}"/>
    <cellStyle name="Обычный 2 10 5 3" xfId="282" xr:uid="{A0410602-AE84-4469-896D-B50E8BB0FEB4}"/>
    <cellStyle name="Обычный 2 10 6" xfId="252" xr:uid="{51960368-586E-4F58-9F29-0815C2B294BD}"/>
    <cellStyle name="Обычный 2 10 7" xfId="264" xr:uid="{C1CCF862-C353-4D67-BF5F-9CEFFFED9237}"/>
    <cellStyle name="Обычный 2 10 8" xfId="232" xr:uid="{8ECF95EB-8C44-4541-B72C-779AA8108D55}"/>
    <cellStyle name="Обычный 2 10 9" xfId="274" xr:uid="{6B3F5619-CE3B-4236-9455-4D6684213251}"/>
    <cellStyle name="Обычный 2 11" xfId="161" xr:uid="{28A2D45A-79AD-46FD-ABBD-FDAB4DE423A4}"/>
    <cellStyle name="Обычный 2 12" xfId="190" xr:uid="{2084863D-1A4F-49EA-A8BC-3DE619EE96CE}"/>
    <cellStyle name="Обычный 2 13" xfId="198" xr:uid="{BDB87103-B767-4E53-9B3F-54E26C6707BE}"/>
    <cellStyle name="Обычный 2 14" xfId="191" xr:uid="{482A269A-FFAE-4755-850A-CBC4F7277325}"/>
    <cellStyle name="Обычный 2 15" xfId="202" xr:uid="{D2946680-760F-4829-916C-2107115D44FB}"/>
    <cellStyle name="Обычный 2 15 2" xfId="231" xr:uid="{FC960909-B58F-4672-A7FC-CFBA66003D0B}"/>
    <cellStyle name="Обычный 2 15 3" xfId="279" xr:uid="{C8108FDF-9AE9-48EE-A826-4CA39F48D66E}"/>
    <cellStyle name="Обычный 2 16" xfId="215" xr:uid="{D12052AE-5F8F-4CEB-98B3-A0A0EA7497A7}"/>
    <cellStyle name="Обычный 2 16 2" xfId="235" xr:uid="{FF16BD37-DAF7-42ED-A2B3-740E67345380}"/>
    <cellStyle name="Обычный 2 16 3" xfId="280" xr:uid="{73BE4277-609B-4CBC-9A6C-76595B26AE57}"/>
    <cellStyle name="Обычный 2 17" xfId="257" xr:uid="{BB6518C4-736F-45D9-9670-E2F4F852DA6B}"/>
    <cellStyle name="Обычный 2 18" xfId="237" xr:uid="{EF8D1D71-5DA0-4799-AA85-31C8BD59E819}"/>
    <cellStyle name="Обычный 2 19" xfId="255" xr:uid="{DC2DE82C-3E30-423B-8B30-BC4A4B145CFF}"/>
    <cellStyle name="Обычный 2 2" xfId="9" xr:uid="{A60B74C3-ED3E-4194-BAB5-D6FD3609386E}"/>
    <cellStyle name="Обычный 2 2 10" xfId="240" xr:uid="{D07289B0-A0ED-469F-8348-751F7BE26109}"/>
    <cellStyle name="Обычный 2 2 11" xfId="241" xr:uid="{E323D099-EBDA-4EFD-8581-6693CDFB4C63}"/>
    <cellStyle name="Обычный 2 2 12" xfId="254" xr:uid="{4197821B-4133-49E3-845B-9BA530A1B642}"/>
    <cellStyle name="Обычный 2 2 13" xfId="250" xr:uid="{5E0BE80B-7B7E-486B-8329-0A2541263E08}"/>
    <cellStyle name="Обычный 2 2 14" xfId="251" xr:uid="{4F0C9C59-B4AD-485C-A284-A4B6EDE66298}"/>
    <cellStyle name="Обычный 2 2 15" xfId="269" xr:uid="{85AFD8F3-4D4F-4E5D-84FB-57B0C427DD28}"/>
    <cellStyle name="Обычный 2 2 16" xfId="270" xr:uid="{ACEA94CE-806E-486A-9393-BEEDAB2C3F12}"/>
    <cellStyle name="Обычный 2 2 2" xfId="19" xr:uid="{13213724-9212-4FB9-8B90-33A36FCC950F}"/>
    <cellStyle name="Обычный 2 2 2 10" xfId="247" xr:uid="{10F6A8FB-D567-4F08-8CCE-62CC2BF88A67}"/>
    <cellStyle name="Обычный 2 2 2 11" xfId="244" xr:uid="{F94713A4-DBCC-49D9-9041-66D8788BA55B}"/>
    <cellStyle name="Обычный 2 2 2 12" xfId="233" xr:uid="{55E95B20-3282-4DB6-8FCC-6A53CF1F0A4F}"/>
    <cellStyle name="Обычный 2 2 2 13" xfId="267" xr:uid="{B0831981-CB2B-4C71-B16E-2ABF32D1D191}"/>
    <cellStyle name="Обычный 2 2 2 14" xfId="278" xr:uid="{A6C52A80-AFB3-4A9C-BC2F-88383E84FD26}"/>
    <cellStyle name="Обычный 2 2 2 15" xfId="263" xr:uid="{3386DEE2-09E9-4E2D-A654-3FE2C57E65A2}"/>
    <cellStyle name="Обычный 2 2 2 2" xfId="46" xr:uid="{FD1F3684-E685-4CAE-8A65-C00EAAF4A2C0}"/>
    <cellStyle name="Обычный 2 2 2 2 10" xfId="275" xr:uid="{B652E624-1133-48A0-9D71-08C1016CAFDD}"/>
    <cellStyle name="Обычный 2 2 2 2 2" xfId="96" xr:uid="{98F792C6-413C-441B-85A8-B23FB3DCE8F0}"/>
    <cellStyle name="Обычный 2 2 2 2 3" xfId="197" xr:uid="{797839F3-2C1A-4C72-BD74-04E502FDC541}"/>
    <cellStyle name="Обычный 2 2 2 2 4" xfId="195" xr:uid="{88AA3246-7E59-4830-9995-9E694A9B3B7B}"/>
    <cellStyle name="Обычный 2 2 2 2 5" xfId="205" xr:uid="{10797879-906F-4BD1-A6AB-884388D08531}"/>
    <cellStyle name="Обычный 2 2 2 2 6" xfId="245" xr:uid="{7ED3F7FB-D994-4307-9F43-5297E6AEFE71}"/>
    <cellStyle name="Обычный 2 2 2 2 7" xfId="261" xr:uid="{026E55D6-2EB7-427B-BAEC-9ED2F13699B8}"/>
    <cellStyle name="Обычный 2 2 2 2 8" xfId="259" xr:uid="{4C2AC0FE-F55B-4545-A8BC-ACBD6D4FF586}"/>
    <cellStyle name="Обычный 2 2 2 2 9" xfId="236" xr:uid="{44D66546-12EA-4317-85C3-B72A85FD4F32}"/>
    <cellStyle name="Обычный 2 2 2 3" xfId="117" xr:uid="{73F73D97-9BAC-4BF9-9BFA-6C1670BFBF1F}"/>
    <cellStyle name="Обычный 2 2 2 3 10" xfId="276" xr:uid="{6F59A4DB-FE85-4650-BAE8-9449E13283FA}"/>
    <cellStyle name="Обычный 2 2 2 3 11" xfId="216" xr:uid="{65ABD497-A75B-40B2-B7D3-48FB5C63A44E}"/>
    <cellStyle name="Обычный 2 2 2 3 2" xfId="209" xr:uid="{52F0535D-2159-47FA-B54B-E700E3E062DA}"/>
    <cellStyle name="Обычный 2 2 2 3 2 2" xfId="206" xr:uid="{627E7148-9450-4362-9961-33283A7CCB23}"/>
    <cellStyle name="Обычный 2 2 2 3 2 3" xfId="222" xr:uid="{F91021D3-BBA1-4C95-89A0-15007BB59965}"/>
    <cellStyle name="Обычный 2 2 2 3 2 4" xfId="227" xr:uid="{AB148C06-A62F-4D56-B4D0-038C9BDF14D1}"/>
    <cellStyle name="Обычный 2 2 2 3 3" xfId="213" xr:uid="{5252727E-69B4-476A-BEC1-3F8710497C49}"/>
    <cellStyle name="Обычный 2 2 2 3 4" xfId="207" xr:uid="{CD6A14EF-6E94-4B45-BF31-C8CD5B1BABB5}"/>
    <cellStyle name="Обычный 2 2 2 3 5" xfId="219" xr:uid="{FE91BAA5-F181-416C-B4E1-012DB182803A}"/>
    <cellStyle name="Обычный 2 2 2 3 5 2" xfId="249" xr:uid="{0B5A8685-F050-4C76-89D3-E2189A12627F}"/>
    <cellStyle name="Обычный 2 2 2 3 5 3" xfId="283" xr:uid="{79D999C6-66E8-45B1-8E93-08EE306FCF24}"/>
    <cellStyle name="Обычный 2 2 2 3 6" xfId="243" xr:uid="{C9F4FE96-768F-4781-9356-4800464F8CEB}"/>
    <cellStyle name="Обычный 2 2 2 3 7" xfId="265" xr:uid="{D3612E73-193A-4992-A4A5-B0D2B5B83305}"/>
    <cellStyle name="Обычный 2 2 2 3 8" xfId="262" xr:uid="{2BF8F01F-0D03-446F-9994-6B6302B0AB26}"/>
    <cellStyle name="Обычный 2 2 2 3 9" xfId="260" xr:uid="{36A99F0C-3136-46B6-AF88-B7444EFD44D0}"/>
    <cellStyle name="Обычный 2 2 2 4" xfId="163" xr:uid="{8C1E584D-1C9C-466D-B00E-E737D7FCB469}"/>
    <cellStyle name="Обычный 2 2 2 5" xfId="194" xr:uid="{FFCDB4E8-2421-4FBE-BFA5-8E91775F3B04}"/>
    <cellStyle name="Обычный 2 2 2 6" xfId="193" xr:uid="{8986322B-B2BB-4B2F-A6E0-0CE701F9FD71}"/>
    <cellStyle name="Обычный 2 2 2 7" xfId="201" xr:uid="{5BAAAE97-F849-48B5-83B7-12556BC466DF}"/>
    <cellStyle name="Обычный 2 2 2 8" xfId="239" xr:uid="{E242EC29-038E-42EA-A837-C4250BA4407D}"/>
    <cellStyle name="Обычный 2 2 2 9" xfId="256" xr:uid="{4140C18A-7B5E-4C41-92B8-5125699CD1B1}"/>
    <cellStyle name="Обычный 2 2 3" xfId="98" xr:uid="{2BFE5BA8-25FE-4AC7-BEAC-A5D916832E23}"/>
    <cellStyle name="Обычный 2 2 4" xfId="116" xr:uid="{FFEEAA1C-BDE2-4D81-91A7-62DC82A348F6}"/>
    <cellStyle name="Обычный 2 2 5" xfId="162" xr:uid="{67113AF3-DAB2-490F-B145-1F44023F867B}"/>
    <cellStyle name="Обычный 2 2 6" xfId="192" xr:uid="{2D5E4876-0766-4DA4-B8D6-E301404AD002}"/>
    <cellStyle name="Обычный 2 2 7" xfId="199" xr:uid="{83CF4460-9B74-4125-9157-028AD12484D7}"/>
    <cellStyle name="Обычный 2 2 8" xfId="196" xr:uid="{82D6F685-7941-4AB6-B176-5F44B66423EC}"/>
    <cellStyle name="Обычный 2 2 9" xfId="234" xr:uid="{F3DF91EA-B997-4E01-9088-4659E4D87946}"/>
    <cellStyle name="Обычный 2 20" xfId="273" xr:uid="{3B7F1199-26F2-45AA-8E99-DBFB5D935BC1}"/>
    <cellStyle name="Обычный 2 21" xfId="271" xr:uid="{A2DCEF23-55E7-42EC-A32B-D891A833614A}"/>
    <cellStyle name="Обычный 2 22" xfId="272" xr:uid="{7D413DCD-F033-4602-9F16-6F62DD981583}"/>
    <cellStyle name="Обычный 2 23" xfId="224" xr:uid="{18184F88-27DF-4747-A204-42E282C1013E}"/>
    <cellStyle name="Обычный 2 3" xfId="47" xr:uid="{6A5F8E96-B44D-4B1D-9BB8-C663A419A60A}"/>
    <cellStyle name="Обычный 2 3 2" xfId="97" xr:uid="{259D60E3-0C10-4779-A374-16970A0FE68B}"/>
    <cellStyle name="Обычный 2 3 3" xfId="118" xr:uid="{52FA1F52-9177-49C8-88B7-C9F546E5A68F}"/>
    <cellStyle name="Обычный 2 3 4" xfId="164" xr:uid="{8A898CA6-92EC-480E-983C-9D97B1B76921}"/>
    <cellStyle name="Обычный 2 4" xfId="48" xr:uid="{29231EB4-493E-41AA-B44E-685ADED6DF6B}"/>
    <cellStyle name="Обычный 2 4 2" xfId="95" xr:uid="{40CC5466-FED3-40E6-9688-A6E652AFA680}"/>
    <cellStyle name="Обычный 2 4 3" xfId="119" xr:uid="{AFAB3354-3367-4DCA-BC34-52E0AED46FE5}"/>
    <cellStyle name="Обычный 2 4 4" xfId="165" xr:uid="{7F6C981A-F896-46E1-B5B2-23CD2F64EC20}"/>
    <cellStyle name="Обычный 2 5" xfId="49" xr:uid="{7C122F1B-AACE-4491-B3E5-C2F7F21C5C84}"/>
    <cellStyle name="Обычный 2 5 2" xfId="94" xr:uid="{4B0DE116-BA88-4958-A860-55DF4A255616}"/>
    <cellStyle name="Обычный 2 5 3" xfId="120" xr:uid="{C541A18D-2132-4A26-AC1E-CBF0501F33B3}"/>
    <cellStyle name="Обычный 2 5 4" xfId="166" xr:uid="{CF00B6F6-C55E-4CE9-8A03-17F18FC3F8BB}"/>
    <cellStyle name="Обычный 2 6" xfId="51" xr:uid="{58077E03-D1BB-4F15-BFF5-F0AA8FBA2B98}"/>
    <cellStyle name="Обычный 2 6 2" xfId="93" xr:uid="{20B771BA-D101-41CB-B258-C7DF934AC0C7}"/>
    <cellStyle name="Обычный 2 6 3" xfId="121" xr:uid="{C5EAB6B7-629E-4655-A38F-CFFECB65BF6C}"/>
    <cellStyle name="Обычный 2 6 4" xfId="167" xr:uid="{D85E1CC7-22AD-4498-8AFA-E807CE8830B7}"/>
    <cellStyle name="Обычный 2 7" xfId="50" xr:uid="{3E8C314D-157C-4CE2-8E1F-12C2A5DD40B3}"/>
    <cellStyle name="Обычный 2 7 2" xfId="92" xr:uid="{087A506B-DAA8-40ED-9D24-1483C2CBABA6}"/>
    <cellStyle name="Обычный 2 7 3" xfId="122" xr:uid="{1D348F19-8000-4B8D-B94D-38454329EE4D}"/>
    <cellStyle name="Обычный 2 7 4" xfId="168" xr:uid="{6AF14C56-373F-435C-B949-D5DEFF7A6EBA}"/>
    <cellStyle name="Обычный 2 8" xfId="52" xr:uid="{E76DA27B-8310-43C5-A541-85A1BFFB1732}"/>
    <cellStyle name="Обычный 2 8 2" xfId="65" xr:uid="{9E09201F-4D39-4D8F-B0A7-202281F1782D}"/>
    <cellStyle name="Обычный 2 8 3" xfId="123" xr:uid="{582AEA18-485C-4401-8135-515F19A67ADA}"/>
    <cellStyle name="Обычный 2 8 4" xfId="169" xr:uid="{18340358-5225-4159-A058-04023E14FD6C}"/>
    <cellStyle name="Обычный 2 9" xfId="78" xr:uid="{3A3C42CB-7EF5-4424-AC75-1814590458FA}"/>
    <cellStyle name="Обычный 2 9 10" xfId="238" xr:uid="{F8A70459-0150-4D89-B943-387813D97889}"/>
    <cellStyle name="Обычный 2 9 11" xfId="223" xr:uid="{46448F85-DBE3-4847-B663-E81CF1054683}"/>
    <cellStyle name="Обычный 2 9 2" xfId="203" xr:uid="{2B3E937D-9C40-4BEA-98A3-1A4E5DF63475}"/>
    <cellStyle name="Обычный 2 9 2 2" xfId="204" xr:uid="{32E40AAE-B8E3-4346-A2B3-C9254165250A}"/>
    <cellStyle name="Обычный 2 9 2 3" xfId="220" xr:uid="{E48F75F2-57F2-419A-B28D-B961D9459AB2}"/>
    <cellStyle name="Обычный 2 9 2 4" xfId="225" xr:uid="{48AF1239-7324-4602-8C71-7417233C7A4F}"/>
    <cellStyle name="Обычный 2 9 3" xfId="210" xr:uid="{40DBC1E5-F5CE-415E-8B6C-1D184D3EE216}"/>
    <cellStyle name="Обычный 2 9 4" xfId="214" xr:uid="{EC9504FA-9EE3-4AAD-85D6-B3E8AE27092E}"/>
    <cellStyle name="Обычный 2 9 5" xfId="217" xr:uid="{96271798-30C7-419C-AC8B-E9C7C4FF40E2}"/>
    <cellStyle name="Обычный 2 9 5 2" xfId="242" xr:uid="{857495B7-7288-44DE-9432-930E89BAEB93}"/>
    <cellStyle name="Обычный 2 9 5 3" xfId="281" xr:uid="{B95917D7-0033-4F34-ADAB-CD83A8F68714}"/>
    <cellStyle name="Обычный 2 9 6" xfId="253" xr:uid="{AA4C59C6-01A5-4A38-82C5-A574563433F6}"/>
    <cellStyle name="Обычный 2 9 7" xfId="258" xr:uid="{B8F3F98D-70E9-436F-9BCF-45B249A8A770}"/>
    <cellStyle name="Обычный 2 9 8" xfId="266" xr:uid="{9E6C518E-3A72-4C2C-97BE-A3D954C9B428}"/>
    <cellStyle name="Обычный 2 9 9" xfId="277" xr:uid="{B6B17005-DE87-46C7-820A-E79E48CE2CDF}"/>
    <cellStyle name="Обычный 20" xfId="32" xr:uid="{9B7A37F9-F62C-4F96-B92A-53E6BC9F3989}"/>
    <cellStyle name="Обычный 20 2" xfId="55" xr:uid="{6F539703-E908-4A1D-85A6-6B0D34FABC37}"/>
    <cellStyle name="Обычный 20 3" xfId="124" xr:uid="{526B8F8E-E67C-43C3-954F-291F04025DC3}"/>
    <cellStyle name="Обычный 20 4" xfId="170" xr:uid="{19A7FD49-B1D2-49B7-AB5B-1A6F64B8C227}"/>
    <cellStyle name="Обычный 21" xfId="33" xr:uid="{DE1241A8-1E81-4B83-BDEE-ABE090E15490}"/>
    <cellStyle name="Обычный 21 2" xfId="71" xr:uid="{A0B3B478-87B3-4F36-BA75-8C433C0D8BCD}"/>
    <cellStyle name="Обычный 21 3" xfId="125" xr:uid="{05E3592B-688F-4C27-9178-F0429A892F3D}"/>
    <cellStyle name="Обычный 21 4" xfId="171" xr:uid="{BD0647BF-1A1F-494E-8901-0550A78DF5D5}"/>
    <cellStyle name="Обычный 22" xfId="34" xr:uid="{B091E914-58A0-4647-B0C0-BC0B9AAF82C6}"/>
    <cellStyle name="Обычный 22 2" xfId="77" xr:uid="{21B8C44E-DB91-4059-8C21-EEB54685AF14}"/>
    <cellStyle name="Обычный 22 3" xfId="126" xr:uid="{618FBDD1-FFBE-4B23-A9D2-AE1EFA67782D}"/>
    <cellStyle name="Обычный 22 4" xfId="172" xr:uid="{CDF17088-A0B0-47BC-B565-B20DEDF83645}"/>
    <cellStyle name="Обычный 23" xfId="35" xr:uid="{D9ECE8B5-17D9-4530-9AE9-494E0AF22E1E}"/>
    <cellStyle name="Обычный 23 2" xfId="87" xr:uid="{1399B9FF-CD96-43E9-A420-8EE31D911794}"/>
    <cellStyle name="Обычный 23 3" xfId="127" xr:uid="{64B6E828-5D75-4BEF-9993-BD293D3AB3D7}"/>
    <cellStyle name="Обычный 23 4" xfId="173" xr:uid="{A7273F77-7FCD-4349-B4F3-25955EFB6A1A}"/>
    <cellStyle name="Обычный 24" xfId="36" xr:uid="{ADDF2A99-20CE-40CC-90F0-7900B3C27A0D}"/>
    <cellStyle name="Обычный 24 2" xfId="80" xr:uid="{DA24E3B3-56B2-483E-939F-0F22504C6E68}"/>
    <cellStyle name="Обычный 24 3" xfId="128" xr:uid="{CD65D88F-1AC4-4CE3-B178-D7235B6C4876}"/>
    <cellStyle name="Обычный 24 4" xfId="174" xr:uid="{2DBA3CE0-17AC-4AC4-8EB2-5E5CCF9D48C4}"/>
    <cellStyle name="Обычный 25" xfId="37" xr:uid="{E71824FD-C7E9-45D3-ABD8-6F5F204272CC}"/>
    <cellStyle name="Обычный 25 2" xfId="75" xr:uid="{DC31C3FB-A942-4426-8BA0-2299CF4257C9}"/>
    <cellStyle name="Обычный 25 3" xfId="129" xr:uid="{AF8448D3-B7B7-417C-803D-BAA2A0198988}"/>
    <cellStyle name="Обычный 25 4" xfId="175" xr:uid="{B24652EA-1771-4107-A223-3A848BBD4F13}"/>
    <cellStyle name="Обычный 26" xfId="38" xr:uid="{A7B40913-169C-4EC2-B3B0-8D5B25AC3688}"/>
    <cellStyle name="Обычный 26 2" xfId="73" xr:uid="{5ABD3564-9E5D-4939-9D58-7939C160E23F}"/>
    <cellStyle name="Обычный 26 3" xfId="130" xr:uid="{2ED39B80-2921-41DC-964C-2A7DBB21C585}"/>
    <cellStyle name="Обычный 26 4" xfId="176" xr:uid="{9BAA5363-FBFE-4226-B028-8ECCA62B4E32}"/>
    <cellStyle name="Обычный 27" xfId="39" xr:uid="{AE614CDE-8040-40C7-80DC-FA0A332E139E}"/>
    <cellStyle name="Обычный 27 2" xfId="53" xr:uid="{811BE824-9FA5-4C37-AE80-3F09D1665D24}"/>
    <cellStyle name="Обычный 27 3" xfId="131" xr:uid="{2347F571-0AE0-4A97-A2E6-EE1E4422D248}"/>
    <cellStyle name="Обычный 27 4" xfId="177" xr:uid="{7A5CA036-1E6C-4E69-989E-2CBA0D3280D8}"/>
    <cellStyle name="Обычный 28" xfId="40" xr:uid="{F258C2FC-16B0-4191-B1D0-FF9E995CC59C}"/>
    <cellStyle name="Обычный 28 2" xfId="61" xr:uid="{10691CA3-F27C-4706-AE5F-716038C83E78}"/>
    <cellStyle name="Обычный 28 3" xfId="132" xr:uid="{CC6691E6-0002-4524-A3B6-A54F6EFE47F0}"/>
    <cellStyle name="Обычный 28 4" xfId="178" xr:uid="{E7F7496D-2B0F-400C-8DDC-818B46A7E084}"/>
    <cellStyle name="Обычный 29" xfId="41" xr:uid="{1D45C89B-A4A5-4232-933D-D94D6520DE31}"/>
    <cellStyle name="Обычный 29 2" xfId="62" xr:uid="{0F40CA2B-144A-49B1-8602-0492CD2D482A}"/>
    <cellStyle name="Обычный 29 3" xfId="133" xr:uid="{68E4A044-1266-432D-A81D-B08024AB7D8D}"/>
    <cellStyle name="Обычный 29 4" xfId="179" xr:uid="{AE17967F-8C91-4B11-8E02-228C52934BAA}"/>
    <cellStyle name="Обычный 3" xfId="54" xr:uid="{29CA8388-723C-4F44-99FC-B26DA61FA9D2}"/>
    <cellStyle name="Обычный 30" xfId="42" xr:uid="{C2727DB4-843A-4935-AB83-C1B6741943FF}"/>
    <cellStyle name="Обычный 30 2" xfId="76" xr:uid="{D066EF30-7BDD-4B2A-9A37-6E539FA9A906}"/>
    <cellStyle name="Обычный 30 3" xfId="134" xr:uid="{A3857598-E1C1-4D96-B3F9-6B726B727A2C}"/>
    <cellStyle name="Обычный 30 4" xfId="180" xr:uid="{91A64020-F8C3-4B5B-B6B7-482927F86482}"/>
    <cellStyle name="Обычный 31" xfId="43" xr:uid="{61942050-F5FA-43CD-B1B5-A3F55852C2C5}"/>
    <cellStyle name="Обычный 31 2" xfId="74" xr:uid="{68356F10-F490-4A57-9784-33CA4D5FEDF7}"/>
    <cellStyle name="Обычный 31 3" xfId="135" xr:uid="{336C1807-8184-4FC6-8359-00116EE30D36}"/>
    <cellStyle name="Обычный 31 4" xfId="181" xr:uid="{3DB05987-0EE8-4BDA-B275-5ED02F525CA1}"/>
    <cellStyle name="Обычный 32" xfId="44" xr:uid="{AECFC357-0C2A-48EA-9583-7ABE88B3883F}"/>
    <cellStyle name="Обычный 32 2" xfId="72" xr:uid="{E841B0C1-B77B-4DAF-A4D8-70392AB1C02F}"/>
    <cellStyle name="Обычный 32 3" xfId="136" xr:uid="{FBE7F651-DDD4-4856-A1FC-C5F5EE3CB048}"/>
    <cellStyle name="Обычный 32 4" xfId="182" xr:uid="{B7068992-0CB5-4AA5-8877-260823810870}"/>
    <cellStyle name="Обычный 33" xfId="45" xr:uid="{BA619823-4A4F-4578-AB6E-D942B1D6B3BE}"/>
    <cellStyle name="Обычный 33 2" xfId="59" xr:uid="{F68DC70B-1806-445E-AAB7-30C95EAB12D3}"/>
    <cellStyle name="Обычный 33 3" xfId="137" xr:uid="{F2106D7E-441A-4762-9EE8-623A82B671A2}"/>
    <cellStyle name="Обычный 33 4" xfId="183" xr:uid="{732978F6-9739-4211-97C0-0B4861399B0B}"/>
    <cellStyle name="Обычный 4" xfId="20" xr:uid="{7D529F33-8B2E-451F-9ED1-B350767F4E67}"/>
    <cellStyle name="Обычный 4 2" xfId="64" xr:uid="{3D4238E1-A700-42DF-9765-BB0D9EA86B4F}"/>
    <cellStyle name="Обычный 4 3" xfId="138" xr:uid="{FFE7A8C7-32DA-4928-BE80-AD5417BAF10A}"/>
    <cellStyle name="Обычный 4 4" xfId="184" xr:uid="{EC3866A4-FBCA-467D-B17B-8393AA25625C}"/>
    <cellStyle name="Обычный 5" xfId="21" xr:uid="{6B0F747D-D990-4CCC-9952-E94F2E7E68ED}"/>
    <cellStyle name="Обычный 5 2" xfId="56" xr:uid="{3FE0A69F-6A8D-4658-A4B6-10C5D502EE24}"/>
    <cellStyle name="Обычный 5 3" xfId="139" xr:uid="{2134F0ED-C2C0-4CE0-B82F-BDD9E3D0D614}"/>
    <cellStyle name="Обычный 5 4" xfId="185" xr:uid="{82F6C579-4C6A-44E7-8377-7B2053CA3106}"/>
    <cellStyle name="Обычный 6" xfId="22" xr:uid="{2A135436-1C8E-42C9-A9BB-CB73B068FC47}"/>
    <cellStyle name="Обычный 6 2" xfId="57" xr:uid="{0B86B708-6958-401D-991A-3FBB9ED18716}"/>
    <cellStyle name="Обычный 6 3" xfId="140" xr:uid="{20228BFD-0BA3-4C43-BAD5-B03C662EF742}"/>
    <cellStyle name="Обычный 6 4" xfId="186" xr:uid="{0D18E504-E556-490E-AE3D-25CABAADF892}"/>
    <cellStyle name="Обычный 7" xfId="23" xr:uid="{7FC4EA8F-9064-4028-BFBD-BB653F80DA23}"/>
    <cellStyle name="Обычный 7 2" xfId="60" xr:uid="{E45DC430-017C-40F6-BA1C-A982D61FFFE2}"/>
    <cellStyle name="Обычный 7 3" xfId="141" xr:uid="{5769055C-DE1B-40A0-86EE-43B4E178A717}"/>
    <cellStyle name="Обычный 7 4" xfId="187" xr:uid="{3E2A0F71-15C2-489C-9802-7A1B354DDD82}"/>
    <cellStyle name="Обычный 8" xfId="24" xr:uid="{63782852-91BD-4D4B-9995-7B734550DE4E}"/>
    <cellStyle name="Обычный 8 2" xfId="63" xr:uid="{113D141D-B982-4913-8417-E07DEC7CFD33}"/>
    <cellStyle name="Обычный 8 3" xfId="142" xr:uid="{9CF3E3D1-1977-4939-996A-B4CF31A746D3}"/>
    <cellStyle name="Обычный 8 4" xfId="188" xr:uid="{3AAF74F4-2753-42B2-AC27-0D3B2407AE03}"/>
    <cellStyle name="Обычный 9" xfId="25" xr:uid="{18DB6DF6-C523-4F45-91FF-8F81F2000695}"/>
    <cellStyle name="Обычный 9 2" xfId="58" xr:uid="{728EDFC8-CF1E-49E2-8FBB-011EA7C21672}"/>
    <cellStyle name="Обычный 9 3" xfId="143" xr:uid="{56F052E1-E1D8-4887-B236-9BE08C769765}"/>
    <cellStyle name="Обычный 9 4" xfId="189" xr:uid="{5B451998-60FD-4415-9660-66D1E738BAD7}"/>
    <cellStyle name="Пояснение 2" xfId="228" xr:uid="{AF3E06D9-FCA2-42EC-8B9A-D79F79773830}"/>
    <cellStyle name="Пояснение 3" xfId="230" xr:uid="{5D2F59C1-3CCF-4937-AC1D-63BF18616224}"/>
    <cellStyle name="Финансовый 2" xfId="6" xr:uid="{00000000-0005-0000-0000-000006000000}"/>
    <cellStyle name="Финансовый 3" xfId="7" xr:uid="{B70446B6-F93D-4211-8CCC-CA31231B9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8"/>
  <sheetViews>
    <sheetView tabSelected="1" zoomScale="50" zoomScaleNormal="50" zoomScaleSheetLayoutView="40" workbookViewId="0">
      <selection activeCell="K28" sqref="K28"/>
    </sheetView>
  </sheetViews>
  <sheetFormatPr defaultColWidth="9.140625" defaultRowHeight="15"/>
  <cols>
    <col min="1" max="1" width="9.140625" style="21"/>
    <col min="2" max="2" width="41.42578125" style="5" customWidth="1"/>
    <col min="3" max="3" width="18.85546875" style="5" customWidth="1"/>
    <col min="4" max="4" width="86.28515625" style="21" customWidth="1"/>
    <col min="5" max="6" width="32.28515625" style="21" customWidth="1"/>
    <col min="7" max="7" width="41" style="2" customWidth="1"/>
    <col min="8" max="8" width="55" style="3" customWidth="1"/>
    <col min="9" max="9" width="39" style="21" customWidth="1"/>
    <col min="10" max="15" width="34.7109375" style="4" customWidth="1"/>
    <col min="16" max="16" width="27.42578125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8" ht="132" customHeight="1">
      <c r="N1" s="42" t="s">
        <v>20</v>
      </c>
      <c r="O1" s="42"/>
      <c r="P1" s="42"/>
      <c r="Q1" s="42"/>
      <c r="R1" s="22"/>
    </row>
    <row r="2" spans="1:18" ht="132" customHeight="1" thickBot="1">
      <c r="A2" s="43" t="s">
        <v>75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8" ht="67.900000000000006" customHeight="1">
      <c r="A3" s="47" t="s">
        <v>0</v>
      </c>
      <c r="B3" s="48" t="s">
        <v>1</v>
      </c>
      <c r="C3" s="48" t="s">
        <v>9</v>
      </c>
      <c r="D3" s="48" t="s">
        <v>15</v>
      </c>
      <c r="E3" s="48" t="s">
        <v>2</v>
      </c>
      <c r="F3" s="48" t="s">
        <v>6</v>
      </c>
      <c r="G3" s="48" t="s">
        <v>7</v>
      </c>
      <c r="H3" s="49" t="s">
        <v>3</v>
      </c>
      <c r="I3" s="48" t="s">
        <v>4</v>
      </c>
      <c r="J3" s="50" t="s">
        <v>5</v>
      </c>
      <c r="K3" s="50" t="s">
        <v>14</v>
      </c>
      <c r="L3" s="50"/>
      <c r="M3" s="50"/>
      <c r="N3" s="50"/>
      <c r="O3" s="50"/>
      <c r="P3" s="50" t="s">
        <v>8</v>
      </c>
      <c r="Q3" s="51" t="s">
        <v>16</v>
      </c>
    </row>
    <row r="4" spans="1:18" ht="139.15" customHeight="1" thickBot="1">
      <c r="A4" s="52"/>
      <c r="B4" s="46"/>
      <c r="C4" s="46"/>
      <c r="D4" s="46"/>
      <c r="E4" s="46"/>
      <c r="F4" s="46"/>
      <c r="G4" s="46"/>
      <c r="H4" s="45"/>
      <c r="I4" s="46"/>
      <c r="J4" s="44"/>
      <c r="K4" s="35" t="s">
        <v>12</v>
      </c>
      <c r="L4" s="35" t="s">
        <v>21</v>
      </c>
      <c r="M4" s="35" t="s">
        <v>17</v>
      </c>
      <c r="N4" s="35" t="s">
        <v>18</v>
      </c>
      <c r="O4" s="35" t="s">
        <v>13</v>
      </c>
      <c r="P4" s="44"/>
      <c r="Q4" s="53"/>
    </row>
    <row r="5" spans="1:18" s="19" customFormat="1" ht="60" customHeight="1" thickBot="1">
      <c r="A5" s="86" t="s">
        <v>30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8"/>
    </row>
    <row r="6" spans="1:18" s="23" customFormat="1" ht="93.75" customHeight="1">
      <c r="A6" s="54">
        <v>1</v>
      </c>
      <c r="B6" s="39" t="s">
        <v>25</v>
      </c>
      <c r="C6" s="39" t="s">
        <v>26</v>
      </c>
      <c r="D6" s="29" t="s">
        <v>33</v>
      </c>
      <c r="E6" s="29" t="s">
        <v>77</v>
      </c>
      <c r="F6" s="29" t="s">
        <v>27</v>
      </c>
      <c r="G6" s="29" t="s">
        <v>19</v>
      </c>
      <c r="H6" s="29" t="s">
        <v>34</v>
      </c>
      <c r="I6" s="30" t="s">
        <v>35</v>
      </c>
      <c r="J6" s="31">
        <f>SUM(K6)</f>
        <v>446000</v>
      </c>
      <c r="K6" s="31">
        <f>SUM(L6:O6)</f>
        <v>446000</v>
      </c>
      <c r="L6" s="31">
        <v>279642</v>
      </c>
      <c r="M6" s="31">
        <v>144058</v>
      </c>
      <c r="N6" s="31">
        <v>22300</v>
      </c>
      <c r="O6" s="31">
        <v>0</v>
      </c>
      <c r="P6" s="31" t="s">
        <v>30</v>
      </c>
      <c r="Q6" s="55" t="s">
        <v>22</v>
      </c>
    </row>
    <row r="7" spans="1:18" s="23" customFormat="1" ht="93.75" customHeight="1">
      <c r="A7" s="54">
        <v>2</v>
      </c>
      <c r="B7" s="40"/>
      <c r="C7" s="40"/>
      <c r="D7" s="29" t="s">
        <v>36</v>
      </c>
      <c r="E7" s="29" t="s">
        <v>77</v>
      </c>
      <c r="F7" s="29" t="s">
        <v>27</v>
      </c>
      <c r="G7" s="29" t="s">
        <v>19</v>
      </c>
      <c r="H7" s="29" t="s">
        <v>37</v>
      </c>
      <c r="I7" s="30" t="s">
        <v>38</v>
      </c>
      <c r="J7" s="31">
        <f>SUM(K7)</f>
        <v>111000</v>
      </c>
      <c r="K7" s="31">
        <f>SUM(L7:O7)</f>
        <v>111000</v>
      </c>
      <c r="L7" s="31">
        <v>69597</v>
      </c>
      <c r="M7" s="31">
        <v>35853</v>
      </c>
      <c r="N7" s="31">
        <v>5550</v>
      </c>
      <c r="O7" s="31">
        <v>0</v>
      </c>
      <c r="P7" s="31" t="s">
        <v>30</v>
      </c>
      <c r="Q7" s="55" t="s">
        <v>22</v>
      </c>
    </row>
    <row r="8" spans="1:18" s="23" customFormat="1" ht="93.75" customHeight="1" thickBot="1">
      <c r="A8" s="54">
        <v>3</v>
      </c>
      <c r="B8" s="40"/>
      <c r="C8" s="40"/>
      <c r="D8" s="29" t="s">
        <v>39</v>
      </c>
      <c r="E8" s="29" t="s">
        <v>77</v>
      </c>
      <c r="F8" s="29" t="s">
        <v>27</v>
      </c>
      <c r="G8" s="29" t="s">
        <v>19</v>
      </c>
      <c r="H8" s="29" t="s">
        <v>40</v>
      </c>
      <c r="I8" s="30" t="s">
        <v>38</v>
      </c>
      <c r="J8" s="31">
        <f>SUM(K8)</f>
        <v>273906</v>
      </c>
      <c r="K8" s="31">
        <f>SUM(L8:O8)</f>
        <v>273906</v>
      </c>
      <c r="L8" s="31">
        <v>171739.06</v>
      </c>
      <c r="M8" s="31">
        <v>88471.64</v>
      </c>
      <c r="N8" s="31">
        <v>13695.3</v>
      </c>
      <c r="O8" s="31">
        <v>0</v>
      </c>
      <c r="P8" s="31" t="s">
        <v>30</v>
      </c>
      <c r="Q8" s="55" t="s">
        <v>22</v>
      </c>
    </row>
    <row r="9" spans="1:18" s="20" customFormat="1" ht="32.25" customHeight="1" thickBot="1">
      <c r="A9" s="69" t="s">
        <v>24</v>
      </c>
      <c r="B9" s="70"/>
      <c r="C9" s="71"/>
      <c r="D9" s="71"/>
      <c r="E9" s="72"/>
      <c r="F9" s="72"/>
      <c r="G9" s="72"/>
      <c r="H9" s="72"/>
      <c r="I9" s="72"/>
      <c r="J9" s="73">
        <f>SUM(J6:J8)</f>
        <v>830906</v>
      </c>
      <c r="K9" s="73">
        <f t="shared" ref="K9:O9" si="0">SUM(K6:K8)</f>
        <v>830906</v>
      </c>
      <c r="L9" s="73">
        <f t="shared" si="0"/>
        <v>520978.06</v>
      </c>
      <c r="M9" s="73">
        <f t="shared" si="0"/>
        <v>268382.64</v>
      </c>
      <c r="N9" s="73">
        <f t="shared" si="0"/>
        <v>41545.300000000003</v>
      </c>
      <c r="O9" s="73">
        <f t="shared" si="0"/>
        <v>0</v>
      </c>
      <c r="P9" s="74"/>
      <c r="Q9" s="75"/>
    </row>
    <row r="10" spans="1:18" s="23" customFormat="1" ht="93.75" customHeight="1" thickBot="1">
      <c r="A10" s="54">
        <v>1</v>
      </c>
      <c r="B10" s="36" t="s">
        <v>28</v>
      </c>
      <c r="C10" s="65">
        <v>4808003176</v>
      </c>
      <c r="D10" s="28" t="s">
        <v>31</v>
      </c>
      <c r="E10" s="28" t="s">
        <v>19</v>
      </c>
      <c r="F10" s="28" t="s">
        <v>19</v>
      </c>
      <c r="G10" s="28" t="s">
        <v>19</v>
      </c>
      <c r="H10" s="24" t="s">
        <v>32</v>
      </c>
      <c r="I10" s="25" t="s">
        <v>29</v>
      </c>
      <c r="J10" s="25">
        <f>K10</f>
        <v>4184</v>
      </c>
      <c r="K10" s="25">
        <f>L10+M10+N10+O10</f>
        <v>4184</v>
      </c>
      <c r="L10" s="25">
        <v>0</v>
      </c>
      <c r="M10" s="25">
        <v>0</v>
      </c>
      <c r="N10" s="25">
        <v>4184</v>
      </c>
      <c r="O10" s="26">
        <v>0</v>
      </c>
      <c r="P10" s="28" t="s">
        <v>30</v>
      </c>
      <c r="Q10" s="56" t="s">
        <v>22</v>
      </c>
    </row>
    <row r="11" spans="1:18" s="20" customFormat="1" ht="32.25" customHeight="1" thickBot="1">
      <c r="A11" s="69" t="s">
        <v>23</v>
      </c>
      <c r="B11" s="70"/>
      <c r="C11" s="71"/>
      <c r="D11" s="71"/>
      <c r="E11" s="72"/>
      <c r="F11" s="72"/>
      <c r="G11" s="72"/>
      <c r="H11" s="72"/>
      <c r="I11" s="72"/>
      <c r="J11" s="73">
        <f>SUM(J10:J10)</f>
        <v>4184</v>
      </c>
      <c r="K11" s="73">
        <f t="shared" ref="K11:O11" si="1">SUM(K10:K10)</f>
        <v>4184</v>
      </c>
      <c r="L11" s="73">
        <f t="shared" si="1"/>
        <v>0</v>
      </c>
      <c r="M11" s="73">
        <f t="shared" si="1"/>
        <v>0</v>
      </c>
      <c r="N11" s="73">
        <f t="shared" si="1"/>
        <v>4184</v>
      </c>
      <c r="O11" s="73">
        <f t="shared" si="1"/>
        <v>0</v>
      </c>
      <c r="P11" s="74"/>
      <c r="Q11" s="75"/>
    </row>
    <row r="12" spans="1:18" s="23" customFormat="1" ht="93.75" customHeight="1" thickBot="1">
      <c r="A12" s="54">
        <v>1</v>
      </c>
      <c r="B12" s="36" t="s">
        <v>42</v>
      </c>
      <c r="C12" s="65">
        <v>4808004268</v>
      </c>
      <c r="D12" s="28" t="s">
        <v>43</v>
      </c>
      <c r="E12" s="28" t="s">
        <v>19</v>
      </c>
      <c r="F12" s="28" t="s">
        <v>19</v>
      </c>
      <c r="G12" s="28" t="s">
        <v>19</v>
      </c>
      <c r="H12" s="24" t="s">
        <v>44</v>
      </c>
      <c r="I12" s="25" t="s">
        <v>45</v>
      </c>
      <c r="J12" s="25">
        <f>K12</f>
        <v>404870.40000000002</v>
      </c>
      <c r="K12" s="25">
        <f>SUM(L12:O12)</f>
        <v>404870.40000000002</v>
      </c>
      <c r="L12" s="25">
        <v>0</v>
      </c>
      <c r="M12" s="25">
        <v>0</v>
      </c>
      <c r="N12" s="25">
        <v>404870.40000000002</v>
      </c>
      <c r="O12" s="26">
        <v>0</v>
      </c>
      <c r="P12" s="28" t="s">
        <v>30</v>
      </c>
      <c r="Q12" s="56" t="s">
        <v>22</v>
      </c>
    </row>
    <row r="13" spans="1:18" s="20" customFormat="1" ht="32.25" customHeight="1" thickBot="1">
      <c r="A13" s="69" t="s">
        <v>23</v>
      </c>
      <c r="B13" s="70"/>
      <c r="C13" s="71"/>
      <c r="D13" s="71"/>
      <c r="E13" s="72"/>
      <c r="F13" s="72"/>
      <c r="G13" s="72"/>
      <c r="H13" s="72"/>
      <c r="I13" s="72"/>
      <c r="J13" s="73">
        <f>SUM(J12:J12)</f>
        <v>404870.40000000002</v>
      </c>
      <c r="K13" s="73">
        <f t="shared" ref="K13:O13" si="2">SUM(K12:K12)</f>
        <v>404870.40000000002</v>
      </c>
      <c r="L13" s="73">
        <f t="shared" si="2"/>
        <v>0</v>
      </c>
      <c r="M13" s="73">
        <f t="shared" si="2"/>
        <v>0</v>
      </c>
      <c r="N13" s="73">
        <f t="shared" si="2"/>
        <v>404870.40000000002</v>
      </c>
      <c r="O13" s="73">
        <f t="shared" si="2"/>
        <v>0</v>
      </c>
      <c r="P13" s="74"/>
      <c r="Q13" s="75"/>
    </row>
    <row r="14" spans="1:18" s="23" customFormat="1" ht="93.75" customHeight="1" thickBot="1">
      <c r="A14" s="54">
        <v>1</v>
      </c>
      <c r="B14" s="36" t="s">
        <v>46</v>
      </c>
      <c r="C14" s="65">
        <v>4816026307</v>
      </c>
      <c r="D14" s="28" t="s">
        <v>47</v>
      </c>
      <c r="E14" s="28" t="s">
        <v>19</v>
      </c>
      <c r="F14" s="28" t="s">
        <v>19</v>
      </c>
      <c r="G14" s="28" t="s">
        <v>19</v>
      </c>
      <c r="H14" s="24" t="s">
        <v>48</v>
      </c>
      <c r="I14" s="25" t="s">
        <v>49</v>
      </c>
      <c r="J14" s="25">
        <v>499583.33</v>
      </c>
      <c r="K14" s="25">
        <f>SUM(L14:O14)</f>
        <v>499583.33</v>
      </c>
      <c r="L14" s="25">
        <v>0</v>
      </c>
      <c r="M14" s="25">
        <v>0</v>
      </c>
      <c r="N14" s="25">
        <v>499583.33</v>
      </c>
      <c r="O14" s="26">
        <v>0</v>
      </c>
      <c r="P14" s="28" t="s">
        <v>30</v>
      </c>
      <c r="Q14" s="56" t="s">
        <v>22</v>
      </c>
    </row>
    <row r="15" spans="1:18" s="20" customFormat="1" ht="32.25" customHeight="1" thickBot="1">
      <c r="A15" s="69" t="s">
        <v>23</v>
      </c>
      <c r="B15" s="70"/>
      <c r="C15" s="71"/>
      <c r="D15" s="71"/>
      <c r="E15" s="72"/>
      <c r="F15" s="72"/>
      <c r="G15" s="72"/>
      <c r="H15" s="72"/>
      <c r="I15" s="72"/>
      <c r="J15" s="73">
        <f>SUM(J14:J14)</f>
        <v>499583.33</v>
      </c>
      <c r="K15" s="73">
        <f t="shared" ref="K15:O15" si="3">SUM(K14:K14)</f>
        <v>499583.33</v>
      </c>
      <c r="L15" s="73">
        <f t="shared" si="3"/>
        <v>0</v>
      </c>
      <c r="M15" s="73">
        <f t="shared" si="3"/>
        <v>0</v>
      </c>
      <c r="N15" s="73">
        <f t="shared" si="3"/>
        <v>499583.33</v>
      </c>
      <c r="O15" s="73">
        <f t="shared" si="3"/>
        <v>0</v>
      </c>
      <c r="P15" s="74"/>
      <c r="Q15" s="75"/>
    </row>
    <row r="16" spans="1:18" s="23" customFormat="1" ht="93.75" customHeight="1" thickBot="1">
      <c r="A16" s="54">
        <v>1</v>
      </c>
      <c r="B16" s="36" t="s">
        <v>50</v>
      </c>
      <c r="C16" s="65" t="s">
        <v>51</v>
      </c>
      <c r="D16" s="28" t="s">
        <v>52</v>
      </c>
      <c r="E16" s="28" t="s">
        <v>19</v>
      </c>
      <c r="F16" s="28" t="s">
        <v>19</v>
      </c>
      <c r="G16" s="28" t="s">
        <v>19</v>
      </c>
      <c r="H16" s="24" t="s">
        <v>53</v>
      </c>
      <c r="I16" s="25" t="s">
        <v>54</v>
      </c>
      <c r="J16" s="25">
        <f>K16</f>
        <v>88200</v>
      </c>
      <c r="K16" s="25">
        <f>SUM(L16:O16)</f>
        <v>88200</v>
      </c>
      <c r="L16" s="25">
        <v>0</v>
      </c>
      <c r="M16" s="25">
        <v>0</v>
      </c>
      <c r="N16" s="25">
        <v>88200</v>
      </c>
      <c r="O16" s="26">
        <v>0</v>
      </c>
      <c r="P16" s="28" t="s">
        <v>30</v>
      </c>
      <c r="Q16" s="56" t="s">
        <v>22</v>
      </c>
    </row>
    <row r="17" spans="1:17" s="20" customFormat="1" ht="32.25" customHeight="1" thickBot="1">
      <c r="A17" s="69" t="s">
        <v>23</v>
      </c>
      <c r="B17" s="70"/>
      <c r="C17" s="71"/>
      <c r="D17" s="71"/>
      <c r="E17" s="72"/>
      <c r="F17" s="72"/>
      <c r="G17" s="72"/>
      <c r="H17" s="72"/>
      <c r="I17" s="72"/>
      <c r="J17" s="73">
        <f>SUM(J16:J16)</f>
        <v>88200</v>
      </c>
      <c r="K17" s="73">
        <f t="shared" ref="K17:O17" si="4">SUM(K16:K16)</f>
        <v>88200</v>
      </c>
      <c r="L17" s="73">
        <f t="shared" si="4"/>
        <v>0</v>
      </c>
      <c r="M17" s="73">
        <f t="shared" si="4"/>
        <v>0</v>
      </c>
      <c r="N17" s="73">
        <f t="shared" si="4"/>
        <v>88200</v>
      </c>
      <c r="O17" s="73">
        <f t="shared" si="4"/>
        <v>0</v>
      </c>
      <c r="P17" s="74"/>
      <c r="Q17" s="75"/>
    </row>
    <row r="18" spans="1:17" s="23" customFormat="1" ht="93.75" customHeight="1" thickBot="1">
      <c r="A18" s="54">
        <v>1</v>
      </c>
      <c r="B18" s="36" t="s">
        <v>55</v>
      </c>
      <c r="C18" s="65">
        <v>4808002126</v>
      </c>
      <c r="D18" s="28" t="s">
        <v>56</v>
      </c>
      <c r="E18" s="28" t="s">
        <v>19</v>
      </c>
      <c r="F18" s="28" t="s">
        <v>19</v>
      </c>
      <c r="G18" s="28" t="s">
        <v>19</v>
      </c>
      <c r="H18" s="24" t="s">
        <v>57</v>
      </c>
      <c r="I18" s="25" t="s">
        <v>45</v>
      </c>
      <c r="J18" s="25">
        <f>K18</f>
        <v>618736.5</v>
      </c>
      <c r="K18" s="25">
        <f>SUM(L18:O18)</f>
        <v>618736.5</v>
      </c>
      <c r="L18" s="25">
        <v>0</v>
      </c>
      <c r="M18" s="25">
        <v>0</v>
      </c>
      <c r="N18" s="25">
        <v>618736.5</v>
      </c>
      <c r="O18" s="26">
        <v>0</v>
      </c>
      <c r="P18" s="28" t="s">
        <v>30</v>
      </c>
      <c r="Q18" s="56" t="s">
        <v>58</v>
      </c>
    </row>
    <row r="19" spans="1:17" s="20" customFormat="1" ht="32.25" customHeight="1" thickBot="1">
      <c r="A19" s="69" t="s">
        <v>23</v>
      </c>
      <c r="B19" s="70"/>
      <c r="C19" s="71"/>
      <c r="D19" s="71"/>
      <c r="E19" s="72"/>
      <c r="F19" s="72"/>
      <c r="G19" s="72"/>
      <c r="H19" s="72"/>
      <c r="I19" s="72"/>
      <c r="J19" s="73">
        <f>SUM(J18:J18)</f>
        <v>618736.5</v>
      </c>
      <c r="K19" s="73">
        <f t="shared" ref="K19:O19" si="5">SUM(K18:K18)</f>
        <v>618736.5</v>
      </c>
      <c r="L19" s="73">
        <f t="shared" si="5"/>
        <v>0</v>
      </c>
      <c r="M19" s="73">
        <f t="shared" si="5"/>
        <v>0</v>
      </c>
      <c r="N19" s="73">
        <f t="shared" si="5"/>
        <v>618736.5</v>
      </c>
      <c r="O19" s="73">
        <f t="shared" si="5"/>
        <v>0</v>
      </c>
      <c r="P19" s="74"/>
      <c r="Q19" s="75"/>
    </row>
    <row r="20" spans="1:17" s="23" customFormat="1" ht="93.75" customHeight="1" thickBot="1">
      <c r="A20" s="54">
        <v>1</v>
      </c>
      <c r="B20" s="36" t="s">
        <v>59</v>
      </c>
      <c r="C20" s="65">
        <v>4808004187</v>
      </c>
      <c r="D20" s="28" t="s">
        <v>56</v>
      </c>
      <c r="E20" s="28" t="s">
        <v>19</v>
      </c>
      <c r="F20" s="28" t="s">
        <v>19</v>
      </c>
      <c r="G20" s="28" t="s">
        <v>19</v>
      </c>
      <c r="H20" s="24" t="s">
        <v>60</v>
      </c>
      <c r="I20" s="25" t="s">
        <v>45</v>
      </c>
      <c r="J20" s="25">
        <f>K20</f>
        <v>373370.5</v>
      </c>
      <c r="K20" s="25">
        <f>SUM(L20:O20)</f>
        <v>373370.5</v>
      </c>
      <c r="L20" s="25">
        <v>0</v>
      </c>
      <c r="M20" s="25">
        <v>0</v>
      </c>
      <c r="N20" s="25">
        <v>373370.5</v>
      </c>
      <c r="O20" s="26">
        <v>0</v>
      </c>
      <c r="P20" s="28" t="s">
        <v>30</v>
      </c>
      <c r="Q20" s="56" t="s">
        <v>22</v>
      </c>
    </row>
    <row r="21" spans="1:17" s="20" customFormat="1" ht="32.25" customHeight="1" thickBot="1">
      <c r="A21" s="69" t="s">
        <v>23</v>
      </c>
      <c r="B21" s="70"/>
      <c r="C21" s="71"/>
      <c r="D21" s="71"/>
      <c r="E21" s="72"/>
      <c r="F21" s="72"/>
      <c r="G21" s="72"/>
      <c r="H21" s="72"/>
      <c r="I21" s="72"/>
      <c r="J21" s="73">
        <f>SUM(J20:J20)</f>
        <v>373370.5</v>
      </c>
      <c r="K21" s="73">
        <f t="shared" ref="K21:O21" si="6">SUM(K20:K20)</f>
        <v>373370.5</v>
      </c>
      <c r="L21" s="73">
        <f t="shared" si="6"/>
        <v>0</v>
      </c>
      <c r="M21" s="73">
        <f t="shared" si="6"/>
        <v>0</v>
      </c>
      <c r="N21" s="73">
        <f t="shared" si="6"/>
        <v>373370.5</v>
      </c>
      <c r="O21" s="73">
        <f t="shared" si="6"/>
        <v>0</v>
      </c>
      <c r="P21" s="74"/>
      <c r="Q21" s="75"/>
    </row>
    <row r="22" spans="1:17" s="23" customFormat="1" ht="93.75" customHeight="1">
      <c r="A22" s="54">
        <v>1</v>
      </c>
      <c r="B22" s="39" t="s">
        <v>62</v>
      </c>
      <c r="C22" s="66">
        <v>4808001933</v>
      </c>
      <c r="D22" s="32" t="s">
        <v>63</v>
      </c>
      <c r="E22" s="32" t="s">
        <v>19</v>
      </c>
      <c r="F22" s="32" t="s">
        <v>19</v>
      </c>
      <c r="G22" s="32" t="s">
        <v>76</v>
      </c>
      <c r="H22" s="33" t="s">
        <v>64</v>
      </c>
      <c r="I22" s="32" t="s">
        <v>78</v>
      </c>
      <c r="J22" s="34">
        <f>K22</f>
        <v>6365897.3899999997</v>
      </c>
      <c r="K22" s="34">
        <f>SUM(L22:O22)</f>
        <v>6365897.3899999997</v>
      </c>
      <c r="L22" s="34">
        <v>0</v>
      </c>
      <c r="M22" s="34">
        <v>6047602.5199999996</v>
      </c>
      <c r="N22" s="34">
        <v>318294.87</v>
      </c>
      <c r="O22" s="34">
        <v>0</v>
      </c>
      <c r="P22" s="34" t="s">
        <v>30</v>
      </c>
      <c r="Q22" s="57" t="s">
        <v>71</v>
      </c>
    </row>
    <row r="23" spans="1:17" s="23" customFormat="1" ht="93.75" customHeight="1">
      <c r="A23" s="54">
        <v>2</v>
      </c>
      <c r="B23" s="40"/>
      <c r="C23" s="67"/>
      <c r="D23" s="32" t="s">
        <v>65</v>
      </c>
      <c r="E23" s="32" t="s">
        <v>19</v>
      </c>
      <c r="F23" s="32" t="s">
        <v>19</v>
      </c>
      <c r="G23" s="32" t="s">
        <v>76</v>
      </c>
      <c r="H23" s="33" t="s">
        <v>66</v>
      </c>
      <c r="I23" s="32" t="s">
        <v>78</v>
      </c>
      <c r="J23" s="34">
        <f>K23</f>
        <v>19260708.600000001</v>
      </c>
      <c r="K23" s="34">
        <f>SUM(L23:O23)</f>
        <v>19260708.600000001</v>
      </c>
      <c r="L23" s="34">
        <v>0</v>
      </c>
      <c r="M23" s="34">
        <v>18297673.170000002</v>
      </c>
      <c r="N23" s="34">
        <v>963035.43</v>
      </c>
      <c r="O23" s="34">
        <v>0</v>
      </c>
      <c r="P23" s="34" t="s">
        <v>30</v>
      </c>
      <c r="Q23" s="57" t="s">
        <v>71</v>
      </c>
    </row>
    <row r="24" spans="1:17" s="23" customFormat="1" ht="93.75" customHeight="1">
      <c r="A24" s="54">
        <v>3</v>
      </c>
      <c r="B24" s="40"/>
      <c r="C24" s="67"/>
      <c r="D24" s="32" t="s">
        <v>67</v>
      </c>
      <c r="E24" s="32" t="s">
        <v>19</v>
      </c>
      <c r="F24" s="32" t="s">
        <v>19</v>
      </c>
      <c r="G24" s="32" t="s">
        <v>76</v>
      </c>
      <c r="H24" s="33" t="s">
        <v>68</v>
      </c>
      <c r="I24" s="32" t="s">
        <v>79</v>
      </c>
      <c r="J24" s="34">
        <f>K24</f>
        <v>5671551.9199999999</v>
      </c>
      <c r="K24" s="34">
        <f>SUM(L24:O24)</f>
        <v>5671551.9199999999</v>
      </c>
      <c r="L24" s="34">
        <v>0</v>
      </c>
      <c r="M24" s="34">
        <v>5387974.3200000003</v>
      </c>
      <c r="N24" s="34">
        <v>283577.59999999998</v>
      </c>
      <c r="O24" s="34">
        <v>0</v>
      </c>
      <c r="P24" s="34" t="s">
        <v>30</v>
      </c>
      <c r="Q24" s="57" t="s">
        <v>71</v>
      </c>
    </row>
    <row r="25" spans="1:17" s="23" customFormat="1" ht="93.75" customHeight="1" thickBot="1">
      <c r="A25" s="54">
        <v>4</v>
      </c>
      <c r="B25" s="41"/>
      <c r="C25" s="68"/>
      <c r="D25" s="32" t="s">
        <v>69</v>
      </c>
      <c r="E25" s="32" t="s">
        <v>19</v>
      </c>
      <c r="F25" s="32" t="s">
        <v>19</v>
      </c>
      <c r="G25" s="32" t="s">
        <v>76</v>
      </c>
      <c r="H25" s="33" t="s">
        <v>70</v>
      </c>
      <c r="I25" s="32" t="s">
        <v>79</v>
      </c>
      <c r="J25" s="34">
        <f>K25</f>
        <v>7859736.8300000001</v>
      </c>
      <c r="K25" s="34">
        <f>SUM(L25:O25)</f>
        <v>7859736.8300000001</v>
      </c>
      <c r="L25" s="34">
        <v>0</v>
      </c>
      <c r="M25" s="34">
        <v>7466749.9900000002</v>
      </c>
      <c r="N25" s="34">
        <v>392986.84</v>
      </c>
      <c r="O25" s="34">
        <v>0</v>
      </c>
      <c r="P25" s="34" t="s">
        <v>30</v>
      </c>
      <c r="Q25" s="57" t="s">
        <v>71</v>
      </c>
    </row>
    <row r="26" spans="1:17" s="20" customFormat="1" ht="32.25" customHeight="1" thickBot="1">
      <c r="A26" s="69" t="s">
        <v>74</v>
      </c>
      <c r="B26" s="70"/>
      <c r="C26" s="71"/>
      <c r="D26" s="71"/>
      <c r="E26" s="72"/>
      <c r="F26" s="72"/>
      <c r="G26" s="72"/>
      <c r="H26" s="72"/>
      <c r="I26" s="72"/>
      <c r="J26" s="73">
        <f>SUM(J22:J25)</f>
        <v>39157894.740000002</v>
      </c>
      <c r="K26" s="73">
        <f t="shared" ref="K26:O26" si="7">SUM(K22:K25)</f>
        <v>39157894.740000002</v>
      </c>
      <c r="L26" s="73">
        <f t="shared" si="7"/>
        <v>0</v>
      </c>
      <c r="M26" s="73">
        <f t="shared" si="7"/>
        <v>37200000</v>
      </c>
      <c r="N26" s="73">
        <f t="shared" si="7"/>
        <v>1957894.74</v>
      </c>
      <c r="O26" s="73">
        <f t="shared" si="7"/>
        <v>0</v>
      </c>
      <c r="P26" s="74"/>
      <c r="Q26" s="75"/>
    </row>
    <row r="27" spans="1:17" s="18" customFormat="1" ht="47.25" customHeight="1">
      <c r="A27" s="76" t="s">
        <v>73</v>
      </c>
      <c r="B27" s="77"/>
      <c r="C27" s="77"/>
      <c r="D27" s="77"/>
      <c r="E27" s="78"/>
      <c r="F27" s="78"/>
      <c r="G27" s="78"/>
      <c r="H27" s="79"/>
      <c r="I27" s="79"/>
      <c r="J27" s="80">
        <f>J9+J11+J13+J15+J17+J19+J21+J26</f>
        <v>41977745.469999999</v>
      </c>
      <c r="K27" s="80">
        <f>K28+K29+K30</f>
        <v>41977745.469999999</v>
      </c>
      <c r="L27" s="80">
        <f t="shared" ref="K27:O27" si="8">L9+L11+L13+L15+L17+L19+L21+L26</f>
        <v>520978.06</v>
      </c>
      <c r="M27" s="80">
        <f t="shared" si="8"/>
        <v>37468382.640000001</v>
      </c>
      <c r="N27" s="80">
        <f t="shared" si="8"/>
        <v>3988384.77</v>
      </c>
      <c r="O27" s="80">
        <f t="shared" si="8"/>
        <v>0</v>
      </c>
      <c r="P27" s="81"/>
      <c r="Q27" s="82"/>
    </row>
    <row r="28" spans="1:17" s="18" customFormat="1" ht="47.25" customHeight="1">
      <c r="A28" s="58" t="s">
        <v>41</v>
      </c>
      <c r="B28" s="8"/>
      <c r="C28" s="10"/>
      <c r="D28" s="8"/>
      <c r="E28" s="8"/>
      <c r="F28" s="8"/>
      <c r="G28" s="8"/>
      <c r="H28" s="8"/>
      <c r="I28" s="8"/>
      <c r="J28" s="11">
        <f>J6+J7+J8</f>
        <v>830906</v>
      </c>
      <c r="K28" s="11">
        <f t="shared" ref="K28:O28" si="9">K6+K7+K8</f>
        <v>830906</v>
      </c>
      <c r="L28" s="11">
        <f t="shared" si="9"/>
        <v>520978.06</v>
      </c>
      <c r="M28" s="11">
        <f t="shared" si="9"/>
        <v>268382.64</v>
      </c>
      <c r="N28" s="11">
        <f t="shared" si="9"/>
        <v>41545.300000000003</v>
      </c>
      <c r="O28" s="11">
        <f t="shared" si="9"/>
        <v>0</v>
      </c>
      <c r="P28" s="83"/>
      <c r="Q28" s="84"/>
    </row>
    <row r="29" spans="1:17" s="18" customFormat="1" ht="47.25" customHeight="1">
      <c r="A29" s="59" t="s">
        <v>72</v>
      </c>
      <c r="B29" s="9"/>
      <c r="C29" s="12"/>
      <c r="D29" s="9"/>
      <c r="E29" s="9"/>
      <c r="F29" s="9"/>
      <c r="G29" s="9"/>
      <c r="H29" s="9"/>
      <c r="I29" s="9"/>
      <c r="J29" s="13">
        <f>J22+J23+J24+J25</f>
        <v>39157894.740000002</v>
      </c>
      <c r="K29" s="13">
        <f t="shared" ref="K29:O29" si="10">K22+K23+K24+K25</f>
        <v>39157894.740000002</v>
      </c>
      <c r="L29" s="13">
        <f t="shared" si="10"/>
        <v>0</v>
      </c>
      <c r="M29" s="13">
        <f t="shared" si="10"/>
        <v>37200000</v>
      </c>
      <c r="N29" s="13">
        <f t="shared" si="10"/>
        <v>1957894.74</v>
      </c>
      <c r="O29" s="13">
        <f t="shared" si="10"/>
        <v>0</v>
      </c>
      <c r="P29" s="27"/>
      <c r="Q29" s="60"/>
    </row>
    <row r="30" spans="1:17" s="18" customFormat="1" ht="47.25" customHeight="1" thickBot="1">
      <c r="A30" s="61" t="s">
        <v>61</v>
      </c>
      <c r="B30" s="62"/>
      <c r="C30" s="62"/>
      <c r="D30" s="62"/>
      <c r="E30" s="62"/>
      <c r="F30" s="62"/>
      <c r="G30" s="62"/>
      <c r="H30" s="62"/>
      <c r="I30" s="62"/>
      <c r="J30" s="63">
        <f>J10+J12+J14+J16+J18+J20</f>
        <v>1988944.73</v>
      </c>
      <c r="K30" s="63">
        <f t="shared" ref="K30:O30" si="11">K10+K12+K14+K16+K18+K20</f>
        <v>1988944.73</v>
      </c>
      <c r="L30" s="63">
        <f t="shared" si="11"/>
        <v>0</v>
      </c>
      <c r="M30" s="63">
        <f t="shared" si="11"/>
        <v>0</v>
      </c>
      <c r="N30" s="63">
        <f t="shared" si="11"/>
        <v>1988944.73</v>
      </c>
      <c r="O30" s="63">
        <f t="shared" si="11"/>
        <v>0</v>
      </c>
      <c r="P30" s="85"/>
      <c r="Q30" s="64"/>
    </row>
    <row r="31" spans="1:17" ht="161.44999999999999" customHeight="1">
      <c r="A31" s="14"/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7"/>
      <c r="M31" s="17"/>
      <c r="N31" s="17"/>
      <c r="O31" s="17"/>
      <c r="P31" s="17"/>
      <c r="Q31" s="17"/>
    </row>
    <row r="32" spans="1:17" ht="43.15" customHeight="1">
      <c r="A32" s="37"/>
      <c r="B32" s="37"/>
      <c r="C32" s="37"/>
      <c r="D32" s="38"/>
      <c r="E32" s="38"/>
      <c r="F32" s="38"/>
    </row>
    <row r="33" ht="138.6" customHeight="1"/>
    <row r="34" ht="43.15" customHeight="1"/>
    <row r="35" ht="132" customHeight="1"/>
    <row r="36" ht="43.15" customHeight="1"/>
    <row r="37" ht="183.6" customHeight="1"/>
    <row r="38" ht="189.6" customHeight="1"/>
    <row r="39" ht="43.15" customHeight="1"/>
    <row r="40" ht="101.45" customHeight="1"/>
    <row r="41" ht="43.15" customHeight="1"/>
    <row r="42" ht="150.6" customHeight="1"/>
    <row r="43" ht="43.15" customHeight="1"/>
    <row r="44" ht="156.6" customHeight="1"/>
    <row r="45" ht="155.44999999999999" customHeight="1"/>
    <row r="46" ht="151.9" customHeight="1"/>
    <row r="47" ht="156" customHeight="1"/>
    <row r="48" ht="90" customHeight="1"/>
    <row r="49" ht="90" customHeight="1"/>
    <row r="50" ht="90" customHeight="1"/>
    <row r="51" ht="90" customHeight="1"/>
    <row r="52" ht="90" customHeight="1"/>
    <row r="53" ht="90" customHeight="1"/>
    <row r="54" ht="90" customHeight="1"/>
    <row r="55" ht="90" customHeight="1"/>
    <row r="56" ht="90" customHeight="1"/>
    <row r="57" ht="90" customHeight="1"/>
    <row r="58" ht="90" customHeight="1"/>
    <row r="59" ht="90" customHeight="1"/>
    <row r="60" ht="90" customHeight="1"/>
    <row r="61" ht="43.15" customHeight="1"/>
    <row r="62" ht="195" customHeight="1"/>
    <row r="63" ht="243.6" customHeight="1"/>
    <row r="64" ht="43.15" customHeight="1"/>
    <row r="65" ht="60" customHeight="1"/>
    <row r="66" ht="60" customHeight="1"/>
    <row r="67" ht="60" customHeight="1"/>
    <row r="68" ht="60" customHeight="1"/>
    <row r="69" ht="60" customHeight="1"/>
    <row r="70" ht="60" customHeight="1"/>
    <row r="71" ht="60" customHeight="1"/>
    <row r="72" ht="156" customHeight="1"/>
    <row r="73" ht="60" customHeight="1"/>
    <row r="74" ht="43.15" customHeight="1"/>
    <row r="75" ht="100.15" customHeight="1"/>
    <row r="76" ht="100.15" customHeight="1"/>
    <row r="77" ht="100.15" customHeight="1"/>
    <row r="78" ht="100.15" customHeight="1"/>
    <row r="79" ht="43.15" customHeight="1"/>
    <row r="80" ht="87.6" customHeight="1"/>
    <row r="81" spans="18:18" ht="87.6" customHeight="1"/>
    <row r="82" spans="18:18" ht="87.6" customHeight="1"/>
    <row r="83" spans="18:18" ht="43.15" customHeight="1"/>
    <row r="84" spans="18:18" ht="217.15" customHeight="1"/>
    <row r="85" spans="18:18" ht="325.14999999999998" customHeight="1"/>
    <row r="86" spans="18:18" ht="43.15" customHeight="1"/>
    <row r="87" spans="18:18" ht="118.15" customHeight="1"/>
    <row r="88" spans="18:18" ht="43.15" customHeight="1"/>
    <row r="89" spans="18:18" ht="80.45" customHeight="1"/>
    <row r="90" spans="18:18" ht="43.15" customHeight="1"/>
    <row r="91" spans="18:18" ht="60" customHeight="1"/>
    <row r="92" spans="18:18" ht="43.15" customHeight="1"/>
    <row r="93" spans="18:18" ht="112.15" customHeight="1"/>
    <row r="94" spans="18:18" ht="43.15" customHeight="1"/>
    <row r="95" spans="18:18">
      <c r="R95" s="6"/>
    </row>
    <row r="98" ht="30" customHeight="1"/>
  </sheetData>
  <mergeCells count="31">
    <mergeCell ref="A2:Q2"/>
    <mergeCell ref="J3:J4"/>
    <mergeCell ref="Q3:Q4"/>
    <mergeCell ref="P3:P4"/>
    <mergeCell ref="K3:O3"/>
    <mergeCell ref="H3:H4"/>
    <mergeCell ref="I3:I4"/>
    <mergeCell ref="A3:A4"/>
    <mergeCell ref="B3:B4"/>
    <mergeCell ref="F3:F4"/>
    <mergeCell ref="E3:E4"/>
    <mergeCell ref="C3:C4"/>
    <mergeCell ref="G3:G4"/>
    <mergeCell ref="D3:D4"/>
    <mergeCell ref="N1:Q1"/>
    <mergeCell ref="A32:C32"/>
    <mergeCell ref="A27:D27"/>
    <mergeCell ref="D32:F32"/>
    <mergeCell ref="A9:B9"/>
    <mergeCell ref="B6:B8"/>
    <mergeCell ref="C6:C8"/>
    <mergeCell ref="A13:B13"/>
    <mergeCell ref="A15:B15"/>
    <mergeCell ref="A26:B26"/>
    <mergeCell ref="B22:B25"/>
    <mergeCell ref="C22:C25"/>
    <mergeCell ref="A5:Q5"/>
    <mergeCell ref="A11:B11"/>
    <mergeCell ref="A17:B17"/>
    <mergeCell ref="A19:B19"/>
    <mergeCell ref="A21:B21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1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/>
  <cols>
    <col min="2" max="2" width="26.7109375" customWidth="1"/>
  </cols>
  <sheetData>
    <row r="2" spans="2:2" ht="15.75">
      <c r="B2" s="7" t="s">
        <v>10</v>
      </c>
    </row>
    <row r="3" spans="2:2" ht="31.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МАЙ_ЦЗ</vt:lpstr>
      <vt:lpstr>Лист2</vt:lpstr>
      <vt:lpstr>МАЙ_ЦЗ!Область_печати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2026-03-17T13:58:09Z</cp:lastPrinted>
  <dcterms:created xsi:type="dcterms:W3CDTF">2021-07-02T07:35:59Z</dcterms:created>
  <dcterms:modified xsi:type="dcterms:W3CDTF">2026-05-18T09:47:21Z</dcterms:modified>
</cp:coreProperties>
</file>