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Централизация закупок 2026_ОКУ\График ЦЗ на 2026 год\НА САЙТ_ЦЗ_ОКУ_2026\"/>
    </mc:Choice>
  </mc:AlternateContent>
  <xr:revisionPtr revIDLastSave="0" documentId="13_ncr:1_{9AC4714E-6C54-425C-AB9A-D63CAD0DCC26}" xr6:coauthVersionLast="43" xr6:coauthVersionMax="43" xr10:uidLastSave="{00000000-0000-0000-0000-000000000000}"/>
  <bookViews>
    <workbookView xWindow="-120" yWindow="-120" windowWidth="29040" windowHeight="15840" xr2:uid="{90AF0564-2292-477B-8EC9-10461764C038}"/>
  </bookViews>
  <sheets>
    <sheet name="ЦЗ_АПРЕЛЬ " sheetId="1" r:id="rId1"/>
  </sheets>
  <definedNames>
    <definedName name="_xlnm._FilterDatabase" localSheetId="0" hidden="1">'ЦЗ_АПРЕЛЬ '!$A$6:$Q$83</definedName>
    <definedName name="_xlnm.Print_Area" localSheetId="0">'ЦЗ_АПРЕЛЬ '!$B$2:$P$84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82" i="1" l="1"/>
  <c r="L82" i="1"/>
  <c r="M82" i="1"/>
  <c r="N82" i="1"/>
  <c r="J82" i="1"/>
  <c r="A80" i="1"/>
  <c r="N83" i="1"/>
  <c r="M83" i="1"/>
  <c r="L83" i="1"/>
  <c r="K83" i="1"/>
  <c r="J83" i="1"/>
  <c r="K81" i="1"/>
  <c r="L81" i="1"/>
  <c r="M81" i="1"/>
  <c r="N81" i="1"/>
  <c r="J81" i="1"/>
  <c r="J79" i="1"/>
  <c r="K74" i="1"/>
  <c r="L74" i="1"/>
  <c r="M74" i="1"/>
  <c r="N74" i="1"/>
  <c r="J74" i="1"/>
  <c r="K71" i="1"/>
  <c r="L71" i="1"/>
  <c r="M71" i="1"/>
  <c r="N71" i="1"/>
  <c r="J71" i="1"/>
  <c r="K69" i="1"/>
  <c r="L69" i="1"/>
  <c r="M69" i="1"/>
  <c r="N69" i="1"/>
  <c r="J69" i="1"/>
  <c r="K66" i="1"/>
  <c r="L66" i="1"/>
  <c r="M66" i="1"/>
  <c r="N66" i="1"/>
  <c r="J66" i="1"/>
  <c r="K64" i="1"/>
  <c r="L64" i="1"/>
  <c r="M64" i="1"/>
  <c r="N64" i="1"/>
  <c r="J64" i="1"/>
  <c r="K62" i="1"/>
  <c r="L62" i="1"/>
  <c r="M62" i="1"/>
  <c r="N62" i="1"/>
  <c r="J62" i="1"/>
  <c r="K60" i="1"/>
  <c r="L60" i="1"/>
  <c r="M60" i="1"/>
  <c r="N60" i="1"/>
  <c r="J60" i="1"/>
  <c r="K58" i="1"/>
  <c r="L58" i="1"/>
  <c r="M58" i="1"/>
  <c r="N58" i="1"/>
  <c r="J58" i="1"/>
  <c r="K56" i="1"/>
  <c r="L56" i="1"/>
  <c r="M56" i="1"/>
  <c r="N56" i="1"/>
  <c r="J56" i="1"/>
  <c r="K52" i="1"/>
  <c r="L52" i="1"/>
  <c r="M52" i="1"/>
  <c r="N52" i="1"/>
  <c r="J52" i="1"/>
  <c r="K49" i="1"/>
  <c r="L49" i="1"/>
  <c r="M49" i="1"/>
  <c r="N49" i="1"/>
  <c r="J49" i="1"/>
  <c r="J46" i="1"/>
  <c r="J43" i="1"/>
  <c r="K41" i="1"/>
  <c r="K43" i="1" s="1"/>
  <c r="L41" i="1"/>
  <c r="L43" i="1" s="1"/>
  <c r="M41" i="1"/>
  <c r="M43" i="1" s="1"/>
  <c r="N41" i="1"/>
  <c r="N43" i="1" s="1"/>
  <c r="J41" i="1"/>
  <c r="K39" i="1"/>
  <c r="L39" i="1"/>
  <c r="M39" i="1"/>
  <c r="N39" i="1"/>
  <c r="J39" i="1"/>
  <c r="J34" i="1"/>
  <c r="J32" i="1"/>
  <c r="K30" i="1"/>
  <c r="K32" i="1" s="1"/>
  <c r="K34" i="1" s="1"/>
  <c r="L30" i="1"/>
  <c r="L32" i="1" s="1"/>
  <c r="L34" i="1" s="1"/>
  <c r="M30" i="1"/>
  <c r="M32" i="1" s="1"/>
  <c r="M34" i="1" s="1"/>
  <c r="N30" i="1"/>
  <c r="N32" i="1" s="1"/>
  <c r="N34" i="1" s="1"/>
  <c r="J30" i="1"/>
  <c r="J15" i="1"/>
  <c r="J8" i="1"/>
  <c r="K46" i="1"/>
  <c r="L46" i="1"/>
  <c r="M46" i="1"/>
  <c r="N46" i="1"/>
  <c r="K79" i="1"/>
  <c r="L79" i="1"/>
  <c r="M79" i="1"/>
  <c r="N79" i="1"/>
  <c r="K15" i="1"/>
  <c r="L15" i="1"/>
  <c r="M15" i="1"/>
  <c r="N15" i="1"/>
  <c r="J10" i="1"/>
  <c r="K8" i="1"/>
  <c r="K10" i="1" s="1"/>
  <c r="L8" i="1"/>
  <c r="L10" i="1" s="1"/>
  <c r="M8" i="1"/>
  <c r="M10" i="1" s="1"/>
  <c r="N8" i="1"/>
  <c r="N10" i="1" s="1"/>
  <c r="J80" i="1" l="1"/>
  <c r="I80" i="1" l="1"/>
  <c r="K80" i="1" l="1"/>
  <c r="L80" i="1"/>
  <c r="M80" i="1"/>
  <c r="N80" i="1"/>
</calcChain>
</file>

<file path=xl/sharedStrings.xml><?xml version="1.0" encoding="utf-8"?>
<sst xmlns="http://schemas.openxmlformats.org/spreadsheetml/2006/main" count="479" uniqueCount="198">
  <si>
    <t>Наименование заказчика</t>
  </si>
  <si>
    <t>ИНН заказчика</t>
  </si>
  <si>
    <t>Наименование объекта закупки</t>
  </si>
  <si>
    <t>Наименование национального проекта</t>
  </si>
  <si>
    <t>Наименование 
федерального проекта</t>
  </si>
  <si>
    <t>Наименование 
государственной программы 
Липецкой области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</si>
  <si>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</si>
  <si>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
ОК 034-2014 
(КПЕС 2008) 
(ОКПД2)</t>
  </si>
  <si>
    <t>Н(М)ЦК, руб.</t>
  </si>
  <si>
    <t>Источник финансирования</t>
  </si>
  <si>
    <t>Предполагаемая дата размещения (месяц)</t>
  </si>
  <si>
    <t>Способ определения поставщика (подрядчика, исполнителя)</t>
  </si>
  <si>
    <t>Всего, руб.</t>
  </si>
  <si>
    <t>федеральный бюджет, руб.</t>
  </si>
  <si>
    <t>областной 
бюджет, руб.</t>
  </si>
  <si>
    <t>внебюджетные средства, руб.</t>
  </si>
  <si>
    <t>Министерство здравоохранения Липецкой области</t>
  </si>
  <si>
    <t>-</t>
  </si>
  <si>
    <t>Государственная программа "Развитие здравоохранения Липецкой области"</t>
  </si>
  <si>
    <t>эл. аукцион</t>
  </si>
  <si>
    <t>21.20.10.211</t>
  </si>
  <si>
    <t>ГУЗ "Липецкий областной онкологический диспансер"</t>
  </si>
  <si>
    <t>21.20</t>
  </si>
  <si>
    <t>Оказание охранных услуг</t>
  </si>
  <si>
    <t>Государственная программа "Развитие образования Липецкой области"</t>
  </si>
  <si>
    <t>21.20.10.214</t>
  </si>
  <si>
    <t>эл. конкурс</t>
  </si>
  <si>
    <t>ГУЗ "Липецкая областная клиническая больница"</t>
  </si>
  <si>
    <t>Всего 2 закупки</t>
  </si>
  <si>
    <t>Всего 1 закупка</t>
  </si>
  <si>
    <t>21.20.10.119</t>
  </si>
  <si>
    <t>ГУЗ "Липецкая городская больница скорой медицинской помощи №1"</t>
  </si>
  <si>
    <t>Всего 3 закупки</t>
  </si>
  <si>
    <t>32.50.50.190</t>
  </si>
  <si>
    <t>Государственная программа "Развитие физической культуры и спорта Липецкой области"</t>
  </si>
  <si>
    <t>Национальный проект "Продолжительная и активная жизнь"</t>
  </si>
  <si>
    <t>Национальный проект "Семья"</t>
  </si>
  <si>
    <t>Государственная программа "Социальная поддержка граждан, реализация семейно-демографической политики Липецкой области"</t>
  </si>
  <si>
    <t>Государственная программа "Обеспечение общественной безопасности населения и территории Липецкой области"</t>
  </si>
  <si>
    <t>ОКУ "Управление  ГПСС Липецкой области"</t>
  </si>
  <si>
    <t>Министерство социальной политики Липецкой области</t>
  </si>
  <si>
    <t>80.10</t>
  </si>
  <si>
    <t>81.29</t>
  </si>
  <si>
    <t>Национальный проект "Молодежь и дети"</t>
  </si>
  <si>
    <t>Всего 4 закупки</t>
  </si>
  <si>
    <t>ГУЗ "Липецкая районная больница"</t>
  </si>
  <si>
    <t>Государственная программа "Обеспечение жителей Липецкой области качественным жильем, социальной и инженерной инфраструктурой"</t>
  </si>
  <si>
    <t>ОБУ "ЦСЗН Липецкой области"</t>
  </si>
  <si>
    <t>80.10.12.200</t>
  </si>
  <si>
    <t>21.20.21.120</t>
  </si>
  <si>
    <t>Поставка лекарственного препарата для медицинского применения инсулин аспарт для социального обеспечения граждан.</t>
  </si>
  <si>
    <r>
      <t xml:space="preserve">График централизованного определения поставщика (подрядчика, исполнителя) товаров (работ, услуг) для областных нужд на апрель 2026 года в разрезе заказчиков 
по состоянию на 01.04.2026
</t>
    </r>
    <r>
      <rPr>
        <b/>
        <i/>
        <sz val="22"/>
        <color rgb="FFFF0000"/>
        <rFont val="Times New Roman"/>
        <family val="1"/>
        <charset val="204"/>
      </rPr>
      <t>(версия 1)</t>
    </r>
  </si>
  <si>
    <t>апрель</t>
  </si>
  <si>
    <t>ГБУ ДО ЛО "Спортивная школа олимпийского резерва" имени Александра Митрофановича Никулина</t>
  </si>
  <si>
    <t>Поставка винтовок спортивных малокалиберных</t>
  </si>
  <si>
    <t>262481700360948170100100190002540244</t>
  </si>
  <si>
    <t>25.40.1</t>
  </si>
  <si>
    <t>Поставка патронов спортивных малокалиберных</t>
  </si>
  <si>
    <t>262481700360948170100100200012540244</t>
  </si>
  <si>
    <t xml:space="preserve"> 
25.40.1</t>
  </si>
  <si>
    <t>Капитальный ремонт детского поликлинического отделения 
ГУЗ "Липецкая районная больница"
Липецкая область, Городской округ город Липецк, Город Липецк, Улица Детская, дом 16</t>
  </si>
  <si>
    <t>Федеральный проект "Модернизация первичного звена здравоохранения Российской Федерации"</t>
  </si>
  <si>
    <t>41.20.40.000-00000023</t>
  </si>
  <si>
    <t>262482300645348230100100210008010244</t>
  </si>
  <si>
    <t>262482300645348230100100740003313244</t>
  </si>
  <si>
    <t>33.13</t>
  </si>
  <si>
    <t>262482300645348230100100540002120244</t>
  </si>
  <si>
    <t>262482300645348230100101730003313244</t>
  </si>
  <si>
    <t xml:space="preserve">Поставка лекарственного препарата для медицинского применения Агалсидаза альфа концентрат для приготовления раствора для инфузий 1 мг/мл </t>
  </si>
  <si>
    <t>21.20.10.213</t>
  </si>
  <si>
    <t>Поставка лекарственного препарата для медицинского применения Эпоэтин альфа раствор для внутривенного и подкожного введения 2 000 МЕ</t>
  </si>
  <si>
    <t>Поставка лекарственного препарата для медицинского применения Гуселькумаб раствор для подкожного введения 100 мг/мл</t>
  </si>
  <si>
    <t>262482500508548250100101560002120244</t>
  </si>
  <si>
    <t>262482500508548250100101860002120323</t>
  </si>
  <si>
    <t>262482500508548250100101600002120244</t>
  </si>
  <si>
    <t>262482500508548250100101610002120244</t>
  </si>
  <si>
    <t>262482500508548250100101850002120323</t>
  </si>
  <si>
    <t>262482500508548250100101820002120323</t>
  </si>
  <si>
    <t>262482500508548250100101810002120323</t>
  </si>
  <si>
    <t>21.20.10.133</t>
  </si>
  <si>
    <t>262482500508548250100101780002120323</t>
  </si>
  <si>
    <t>21.20.10.142</t>
  </si>
  <si>
    <t>262482500508548250100101590002120244</t>
  </si>
  <si>
    <t>262482500508548250100101890002120323</t>
  </si>
  <si>
    <t>262482500508548250100101800002120323</t>
  </si>
  <si>
    <t>21.20.10.148</t>
  </si>
  <si>
    <t>Министерство строительства и архитектуры Липецкой области</t>
  </si>
  <si>
    <t>Выполнение работ по модификации государственной информационной системы обеспечения градостроительной деятельности с функциями автоматизированной информационно-аналитической поддержки осуществления полномочий в области градостроительной деятельности и адаптированными возможностями региональной геоинформационной системы Липецкой области (10 этап)</t>
  </si>
  <si>
    <t>262482604448948260100100010006201246</t>
  </si>
  <si>
    <t>62.01.11.000</t>
  </si>
  <si>
    <t>262482509685448260100100410008129244.</t>
  </si>
  <si>
    <t>Оказание услуг по диагностике, техническому обслуживанию и ремонту автотранспортных средств</t>
  </si>
  <si>
    <t>262482607473348260100100090004520244</t>
  </si>
  <si>
    <t xml:space="preserve"> 45.20.11.519 </t>
  </si>
  <si>
    <t>262482607473348260100100320008010244</t>
  </si>
  <si>
    <t>81.10</t>
  </si>
  <si>
    <t>Боевая одежда пожарного</t>
  </si>
  <si>
    <t>262482607473348260100100810003299244</t>
  </si>
  <si>
    <t xml:space="preserve">32.99. </t>
  </si>
  <si>
    <t>Поставка средств индивидуальной защиты (костюм спасателя летний с головным убором, белье термостойкое летнее)</t>
  </si>
  <si>
    <t>262482607473348260100100800000000244</t>
  </si>
  <si>
    <t xml:space="preserve">14.12.  
 32.99. </t>
  </si>
  <si>
    <t>ГУЗ "Липецкий областной противотуберкулезный диспансер"</t>
  </si>
  <si>
    <t>262482601045848260100101040018010244</t>
  </si>
  <si>
    <t>ГОБПОУ "Усманский многопрофильный колледж"</t>
  </si>
  <si>
    <t>262481600188848160100100100018010244</t>
  </si>
  <si>
    <t>ГУЗ "Липецкая городская больница №4 "Липецк-Мед"</t>
  </si>
  <si>
    <t>262482403270648240100101450004120243</t>
  </si>
  <si>
    <t>41.20</t>
  </si>
  <si>
    <t>Капитальный ремонт поликлиники, расположенной по адресу: г. Липецк, ул. Невского, д. 25 (фасад, кровля здания)</t>
  </si>
  <si>
    <t>262482403270648240100101690000000243</t>
  </si>
  <si>
    <t>71.12                                                        41.20</t>
  </si>
  <si>
    <t>262482605051748260100101210012120244</t>
  </si>
  <si>
    <t>Клининговые работы помещений</t>
  </si>
  <si>
    <t>262482605051748260100101280008122244</t>
  </si>
  <si>
    <t>81.22.12.000</t>
  </si>
  <si>
    <t>ГУЗ "Липецкая городская поликлиника №1"</t>
  </si>
  <si>
    <t>262482601113048260100100720014120243</t>
  </si>
  <si>
    <t>Капитальный ремонт поликлиники 
Липецкая область, городской округ город Липецк, город Липецк, улица П.И.Смородина, дом 13</t>
  </si>
  <si>
    <t>41.20.40.900</t>
  </si>
  <si>
    <t>262482500511048250100101140012660244</t>
  </si>
  <si>
    <t>262482500511048250100100570013250244</t>
  </si>
  <si>
    <t>262482500511048250100100580002660244</t>
  </si>
  <si>
    <t>26.60</t>
  </si>
  <si>
    <t>ГУЗ "Липецкий областной центр инфекционных болезней"</t>
  </si>
  <si>
    <t>262482602241448260100100230012120244</t>
  </si>
  <si>
    <t>262482501342448250100100020006203246</t>
  </si>
  <si>
    <t>62.03</t>
  </si>
  <si>
    <t>Министерство образования Липецкой области</t>
  </si>
  <si>
    <t>Поставка оборудования для оснащения предметных кабинетов общеобразовательных организаций средствами обучения и воспитания</t>
  </si>
  <si>
    <t>Федеральный проект "Все лучшее детям"</t>
  </si>
  <si>
    <t>262482600845948260100100140000000244</t>
  </si>
  <si>
    <t>Министерство экономического развития Липецкой области</t>
  </si>
  <si>
    <t xml:space="preserve">Оказание услуг по сопровождению автоматизированной информационной системы "Программно-целевое планирование" для создания и учета государственных программ Липецкой области, формирования иерархического дерева целеполагания </t>
  </si>
  <si>
    <t>Государственная программа "Эффективное государственное управление и развитие муниципальной службы в Липецкой области"</t>
  </si>
  <si>
    <t xml:space="preserve"> 
262482607320048260100100150006203246</t>
  </si>
  <si>
    <t>ГУЗ "Центр скорой медицинской помощи и медицины катастроф Липецкой области"</t>
  </si>
  <si>
    <t>262482608530148260100100130004520244</t>
  </si>
  <si>
    <t>19.20</t>
  </si>
  <si>
    <t>ОБУ "Эксплуатационно-технический центр управления делами Правительства Липецкой области"</t>
  </si>
  <si>
    <t>262482614395548260100100030008424244</t>
  </si>
  <si>
    <t>84.24</t>
  </si>
  <si>
    <t>Поставка и монтаж навеса из металла</t>
  </si>
  <si>
    <t>262482614395548260100100540000000244</t>
  </si>
  <si>
    <t>25.11; 41.20</t>
  </si>
  <si>
    <t>ОКУ "Управление по материально-техническому обеспечению деятельности мировых судей Липецкой области"</t>
  </si>
  <si>
    <t>Оказание услуг почтовой связи по пересылке почтовых отправлений</t>
  </si>
  <si>
    <t>262482612144748260100100040005310244</t>
  </si>
  <si>
    <t>53.10</t>
  </si>
  <si>
    <t>ГУЗ "Областная детская больница"</t>
  </si>
  <si>
    <t xml:space="preserve">
262482500419448250100100740002120244</t>
  </si>
  <si>
    <t>21.20.21.110</t>
  </si>
  <si>
    <t>262482500419448250100100730002120244</t>
  </si>
  <si>
    <t>ГУЗ "Липецкий областной перинатальный центр"</t>
  </si>
  <si>
    <t>Федеральный проект "Охрана материнства и детства"</t>
  </si>
  <si>
    <t>262482505384348250100100920003250244</t>
  </si>
  <si>
    <t>32.50.21.122</t>
  </si>
  <si>
    <t>262482505384348250100100930003250244</t>
  </si>
  <si>
    <t>262482505384348250100100940003250244</t>
  </si>
  <si>
    <t>32.50.30.110</t>
  </si>
  <si>
    <t>262482505384348250100100950003250244</t>
  </si>
  <si>
    <t>Всего 4 закупка</t>
  </si>
  <si>
    <t>Всего 2 закупка</t>
  </si>
  <si>
    <t>8 закупок в рамках нац.проектов</t>
  </si>
  <si>
    <t>14 закупок, относящихся к категории "Прочие"</t>
  </si>
  <si>
    <t>Итого: 52 закупки для нужд 22 заказчиков</t>
  </si>
  <si>
    <t>Оказание услуг по техническому обслуживанию медицинских изделий (Система компьютерной томографии SOMATOM Scope)</t>
  </si>
  <si>
    <t>Поставка лекарственного препарата для медицинского применения Железа карбоксимальтозат</t>
  </si>
  <si>
    <t>Оказание услуг по проведению ремонта оборудования: комплекс медицинский радиотерапевтический Clinac с принадлежностями (Линейный ускоритель Клинак 2300СД) с заменой запасных частей</t>
  </si>
  <si>
    <t>Поставка иммунобиологического лекарственного препарата для медицинского применения вакцина для профилактики пневмококковых инфекций.</t>
  </si>
  <si>
    <t>Поставка иммунобиологического лекарственного препарата для медицинского применения вакцина для профилактики COVID-19.</t>
  </si>
  <si>
    <t>Поставка иммунобиологического лекарственного препарата для медицинского применения вакцина для профилактики туляремии.</t>
  </si>
  <si>
    <t>Поставка лекарственного препарата для медицинского применения инсулин аспарт двухфазный для социального обеспечения граждан.</t>
  </si>
  <si>
    <t>Поставка лекарственного препарата для медицинского применения олокизумаб для социального обеспечения граждан.</t>
  </si>
  <si>
    <t>Поставка лекарственного препарата для медицинского применения метоксиполиэтиленгликоль-эпоэтин бета для социального обеспечения граждан.</t>
  </si>
  <si>
    <t>Поставка лекарственного препарата для медицинского применения риоцигуат для социального обеспечения граждан.</t>
  </si>
  <si>
    <t>Поставка иммунобиологического лекарственного препарата для медицинского применения вакцина для профилактики гриппа [инактивированная] + азоксимера бромид.</t>
  </si>
  <si>
    <t>Поставка лекарственного препарата для медицинского применения Бозутиниб для социального обеспечения граждан.</t>
  </si>
  <si>
    <t>Поставка лекарственного препарата для медицинского применения валсартан+сакубитрил для социального обеспечения граждан.</t>
  </si>
  <si>
    <t>Всего 14 закупок</t>
  </si>
  <si>
    <t>Оказание услуг по уборке внутренних помещений и прилегающих территорий</t>
  </si>
  <si>
    <t>Поставка лекарственного препарата для медицинского применения АЛЬБУМИН ЧЕЛОВЕКА</t>
  </si>
  <si>
    <t>Проведение капитального ремонта (в части организационно-планировочных решений) объекта капитального строительства в сфере здравоохранения: нежилое помещение №1 (поликлиника) ГУЗ "Липецкая городская поликлиника №1" по адресу: г. Липецк, ул. Советская, д.26</t>
  </si>
  <si>
    <t>Поставка наборов для кардиоторакальной хирургической процедуры</t>
  </si>
  <si>
    <t>Поставка катетеров для картирования сердца</t>
  </si>
  <si>
    <t>Поставка наборов реагентов</t>
  </si>
  <si>
    <t>Оказание услуг по сопровождению, технической поддержке и сервисному обслуживанию Программного комплекса "Катарсис"</t>
  </si>
  <si>
    <t>Оказание услуг по диагностике, техническому обслуживанию и ремонту автотранспортных средств.</t>
  </si>
  <si>
    <t>Оказание услуг охраны на 2 полугодие 2026</t>
  </si>
  <si>
    <t>Поставка лекарственного препарата для медицинского применения (Паливизумаб)</t>
  </si>
  <si>
    <t>Поставка лекарственного препарата для медицинского применения (Пэгаспаргаза)</t>
  </si>
  <si>
    <t>Поставка аппарата ИВЛ транспортного (аппарата искусственной вентиляции легких транспортного), ввод в эксплуатацию медицинского изделия, обучение правилам эксплуатации специалистов, эксплуатирующих медицинское изделие, и специалистов, осуществляющих техническое обслуживание медицинского изделия</t>
  </si>
  <si>
    <t>Поставка аппарата ИВЛ транспортного (аппарата искусственной вентиляции легких с электроприводом для транспортировки пациентов), ввод в эксплуатацию медицинского изделия, обучение правилам эксплуатации специалистов, эксплуатирующих медицинское изделие, и специалистов, осуществляющих техническое обслуживание медицинского изделия</t>
  </si>
  <si>
    <t>Поставка кроватей функциональных для приёма родов (Кровать/стол для родов, с электропитанием), ввод в эксплуатацию медицинского изделия, обучение правилам эксплуатации специалистов, эксплуатирующих медицинское изделие, и специалистов, осуществляющих техническое обслуживание медицинского изделия</t>
  </si>
  <si>
    <t>Поставка стола операционного (стол операционный универсальный), ввод в эксплуатацию медицинского изделия, обучение правилам эксплуатации специалистов, эксплуатирующих медицинское изделие, и специалистов, осуществляющих техническое обслуживание медицинского изделия</t>
  </si>
  <si>
    <t>Капитальный ремонт операционных главного корпуса стационара, расположенного по адресу: 
г. Липецк, ул. Коммунистическая, д.24 (вентиляция)</t>
  </si>
  <si>
    <t>Поставка датчиков внутрисосудистых для системы ультразвуковой визуализации, одноразового использования</t>
  </si>
  <si>
    <t>30 закупок в рамках гос.программ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</si>
</sst>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₽_-;\-* #,##0.00\ _₽_-;_-* &quot;-&quot;??\ _₽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color indexed="17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b/>
      <sz val="20"/>
      <color rgb="FFFF0000"/>
      <name val="Times New Roman"/>
      <family val="1"/>
      <charset val="204"/>
    </font>
    <font>
      <b/>
      <sz val="20"/>
      <color indexed="17"/>
      <name val="Times New Roman"/>
      <family val="1"/>
      <charset val="204"/>
    </font>
    <font>
      <b/>
      <sz val="20"/>
      <color theme="9" tint="-0.499984740745262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22"/>
      <color rgb="FFFF000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0"/>
      <color rgb="FF008000"/>
      <name val="Arial Cyr"/>
    </font>
    <font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7" fillId="0" borderId="0"/>
    <xf numFmtId="0" fontId="10" fillId="0" borderId="10">
      <alignment horizontal="center" vertical="center" wrapText="1"/>
    </xf>
    <xf numFmtId="2" fontId="10" fillId="0" borderId="10">
      <alignment horizontal="center" vertical="center" wrapText="1"/>
    </xf>
    <xf numFmtId="49" fontId="10" fillId="0" borderId="10">
      <alignment horizontal="center" vertical="center" wrapText="1"/>
    </xf>
    <xf numFmtId="164" fontId="1" fillId="0" borderId="0" applyFont="0" applyFill="0" applyBorder="0" applyAlignment="0" applyProtection="0"/>
    <xf numFmtId="4" fontId="20" fillId="0" borderId="23">
      <alignment vertical="top" shrinkToFit="1"/>
    </xf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8" fillId="5" borderId="1" xfId="1" applyFont="1" applyFill="1" applyBorder="1" applyAlignment="1">
      <alignment horizontal="center" vertical="center" wrapText="1"/>
    </xf>
    <xf numFmtId="49" fontId="8" fillId="5" borderId="1" xfId="1" applyNumberFormat="1" applyFont="1" applyFill="1" applyBorder="1" applyAlignment="1">
      <alignment horizontal="center" vertical="center" wrapText="1"/>
    </xf>
    <xf numFmtId="4" fontId="8" fillId="5" borderId="1" xfId="1" applyNumberFormat="1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vertical="center"/>
    </xf>
    <xf numFmtId="0" fontId="11" fillId="7" borderId="1" xfId="0" applyFont="1" applyFill="1" applyBorder="1" applyAlignment="1">
      <alignment vertical="center"/>
    </xf>
    <xf numFmtId="0" fontId="11" fillId="7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4" fontId="11" fillId="7" borderId="1" xfId="0" applyNumberFormat="1" applyFont="1" applyFill="1" applyBorder="1" applyAlignment="1">
      <alignment horizontal="center" vertical="center"/>
    </xf>
    <xf numFmtId="4" fontId="11" fillId="7" borderId="7" xfId="0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4" fontId="12" fillId="5" borderId="1" xfId="0" applyNumberFormat="1" applyFont="1" applyFill="1" applyBorder="1" applyAlignment="1">
      <alignment horizontal="center" vertical="center" wrapText="1"/>
    </xf>
    <xf numFmtId="4" fontId="12" fillId="5" borderId="7" xfId="0" applyNumberFormat="1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4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4" fontId="14" fillId="0" borderId="13" xfId="0" applyNumberFormat="1" applyFont="1" applyBorder="1" applyAlignment="1">
      <alignment horizontal="center" vertical="center"/>
    </xf>
    <xf numFmtId="4" fontId="14" fillId="0" borderId="14" xfId="0" applyNumberFormat="1" applyFont="1" applyBorder="1" applyAlignment="1">
      <alignment horizontal="center" vertical="center"/>
    </xf>
    <xf numFmtId="4" fontId="9" fillId="6" borderId="9" xfId="4" applyNumberFormat="1" applyFont="1" applyFill="1" applyBorder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19" fillId="3" borderId="16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vertical="center" wrapText="1"/>
    </xf>
    <xf numFmtId="4" fontId="19" fillId="3" borderId="16" xfId="0" applyNumberFormat="1" applyFont="1" applyFill="1" applyBorder="1" applyAlignment="1">
      <alignment horizontal="center" vertical="center" wrapText="1"/>
    </xf>
    <xf numFmtId="4" fontId="19" fillId="3" borderId="17" xfId="0" applyNumberFormat="1" applyFont="1" applyFill="1" applyBorder="1" applyAlignment="1">
      <alignment horizontal="center" vertical="center" wrapText="1"/>
    </xf>
    <xf numFmtId="0" fontId="18" fillId="3" borderId="15" xfId="0" applyFont="1" applyFill="1" applyBorder="1" applyAlignment="1">
      <alignment vertical="center" wrapText="1"/>
    </xf>
    <xf numFmtId="0" fontId="18" fillId="3" borderId="2" xfId="0" applyFont="1" applyFill="1" applyBorder="1" applyAlignment="1">
      <alignment vertical="center" wrapText="1"/>
    </xf>
    <xf numFmtId="0" fontId="9" fillId="3" borderId="9" xfId="2" applyFont="1" applyFill="1" applyBorder="1">
      <alignment horizontal="center" vertical="center" wrapText="1"/>
    </xf>
    <xf numFmtId="2" fontId="9" fillId="3" borderId="9" xfId="3" applyFont="1" applyFill="1" applyBorder="1">
      <alignment horizontal="center" vertical="center" wrapText="1"/>
    </xf>
    <xf numFmtId="0" fontId="9" fillId="3" borderId="9" xfId="0" applyFont="1" applyFill="1" applyBorder="1" applyAlignment="1">
      <alignment horizontal="center" vertical="center"/>
    </xf>
    <xf numFmtId="4" fontId="9" fillId="3" borderId="9" xfId="4" applyNumberFormat="1" applyFont="1" applyFill="1" applyBorder="1">
      <alignment horizontal="center" vertical="center" wrapText="1"/>
    </xf>
    <xf numFmtId="4" fontId="9" fillId="3" borderId="11" xfId="4" applyNumberFormat="1" applyFont="1" applyFill="1" applyBorder="1">
      <alignment horizontal="center" vertical="center" wrapText="1"/>
    </xf>
    <xf numFmtId="3" fontId="12" fillId="5" borderId="1" xfId="0" applyNumberFormat="1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4" fontId="15" fillId="2" borderId="22" xfId="0" applyNumberFormat="1" applyFont="1" applyFill="1" applyBorder="1" applyAlignment="1">
      <alignment horizontal="center" vertical="center" wrapText="1"/>
    </xf>
    <xf numFmtId="49" fontId="15" fillId="2" borderId="22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/>
    <xf numFmtId="0" fontId="3" fillId="2" borderId="24" xfId="0" applyFont="1" applyFill="1" applyBorder="1"/>
    <xf numFmtId="0" fontId="15" fillId="7" borderId="1" xfId="0" applyFont="1" applyFill="1" applyBorder="1" applyAlignment="1">
      <alignment horizontal="center" vertical="center" wrapText="1"/>
    </xf>
    <xf numFmtId="4" fontId="15" fillId="7" borderId="1" xfId="0" applyNumberFormat="1" applyFont="1" applyFill="1" applyBorder="1" applyAlignment="1">
      <alignment horizontal="center" vertical="center" wrapText="1"/>
    </xf>
    <xf numFmtId="49" fontId="15" fillId="7" borderId="1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3" fillId="0" borderId="0" xfId="7" applyFont="1" applyAlignment="1">
      <alignment horizontal="center" vertical="center"/>
    </xf>
    <xf numFmtId="4" fontId="4" fillId="3" borderId="13" xfId="0" applyNumberFormat="1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49" fontId="4" fillId="3" borderId="19" xfId="0" applyNumberFormat="1" applyFont="1" applyFill="1" applyBorder="1" applyAlignment="1">
      <alignment horizontal="center" vertical="center" wrapText="1"/>
    </xf>
    <xf numFmtId="49" fontId="4" fillId="3" borderId="18" xfId="0" applyNumberFormat="1" applyFont="1" applyFill="1" applyBorder="1" applyAlignment="1">
      <alignment horizontal="center" vertical="center" wrapText="1"/>
    </xf>
    <xf numFmtId="4" fontId="4" fillId="3" borderId="19" xfId="0" applyNumberFormat="1" applyFont="1" applyFill="1" applyBorder="1" applyAlignment="1">
      <alignment horizontal="center" vertical="center" wrapText="1"/>
    </xf>
    <xf numFmtId="4" fontId="4" fillId="3" borderId="18" xfId="0" applyNumberFormat="1" applyFont="1" applyFill="1" applyBorder="1" applyAlignment="1">
      <alignment horizontal="center" vertical="center" wrapText="1"/>
    </xf>
    <xf numFmtId="4" fontId="4" fillId="3" borderId="9" xfId="0" applyNumberFormat="1" applyFont="1" applyFill="1" applyBorder="1" applyAlignment="1">
      <alignment horizontal="center" vertical="center" wrapText="1"/>
    </xf>
    <xf numFmtId="4" fontId="4" fillId="3" borderId="20" xfId="0" applyNumberFormat="1" applyFont="1" applyFill="1" applyBorder="1" applyAlignment="1">
      <alignment horizontal="center" vertical="center" wrapText="1"/>
    </xf>
    <xf numFmtId="4" fontId="4" fillId="3" borderId="31" xfId="0" applyNumberFormat="1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left" vertical="center"/>
    </xf>
    <xf numFmtId="0" fontId="12" fillId="5" borderId="26" xfId="0" applyFont="1" applyFill="1" applyBorder="1" applyAlignment="1">
      <alignment horizontal="left" vertical="center"/>
    </xf>
    <xf numFmtId="0" fontId="12" fillId="5" borderId="27" xfId="0" applyFont="1" applyFill="1" applyBorder="1" applyAlignment="1">
      <alignment horizontal="left" vertical="center"/>
    </xf>
    <xf numFmtId="0" fontId="9" fillId="3" borderId="28" xfId="0" applyFont="1" applyFill="1" applyBorder="1" applyAlignment="1">
      <alignment horizontal="left" vertical="center" wrapText="1"/>
    </xf>
    <xf numFmtId="0" fontId="9" fillId="3" borderId="29" xfId="0" applyFont="1" applyFill="1" applyBorder="1" applyAlignment="1">
      <alignment horizontal="left" vertical="center" wrapText="1"/>
    </xf>
    <xf numFmtId="0" fontId="9" fillId="3" borderId="30" xfId="0" applyFont="1" applyFill="1" applyBorder="1" applyAlignment="1">
      <alignment horizontal="left" vertical="center" wrapText="1"/>
    </xf>
    <xf numFmtId="49" fontId="8" fillId="5" borderId="32" xfId="1" applyNumberFormat="1" applyFont="1" applyFill="1" applyBorder="1" applyAlignment="1">
      <alignment horizontal="center" vertical="center" wrapText="1"/>
    </xf>
    <xf numFmtId="49" fontId="15" fillId="7" borderId="3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9" fontId="6" fillId="0" borderId="32" xfId="0" applyNumberFormat="1" applyFont="1" applyBorder="1" applyAlignment="1">
      <alignment horizontal="center" vertical="center" wrapText="1"/>
    </xf>
    <xf numFmtId="49" fontId="6" fillId="0" borderId="32" xfId="1" applyNumberFormat="1" applyFont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49" fontId="6" fillId="2" borderId="32" xfId="1" applyNumberFormat="1" applyFont="1" applyFill="1" applyBorder="1" applyAlignment="1">
      <alignment horizontal="center" vertical="center" wrapText="1"/>
    </xf>
  </cellXfs>
  <cellStyles count="8">
    <cellStyle name="st21" xfId="6" xr:uid="{C8010F8F-3559-4CC0-B66B-F478098B9E48}"/>
    <cellStyle name="xl198" xfId="4" xr:uid="{EE77A0B0-38F6-4BFF-BA50-20F4814B896E}"/>
    <cellStyle name="xl199" xfId="2" xr:uid="{4658A440-FE97-423D-BE4B-51EF40DEED69}"/>
    <cellStyle name="xl200" xfId="3" xr:uid="{0961B484-4C55-4BB7-BB09-D5217B152B6A}"/>
    <cellStyle name="Обычный" xfId="0" builtinId="0"/>
    <cellStyle name="Обычный 2" xfId="1" xr:uid="{E86B9D11-CD18-4A6C-9630-8005E349CB8B}"/>
    <cellStyle name="Финансовый" xfId="7" builtinId="3"/>
    <cellStyle name="Финансовый 2" xfId="5" xr:uid="{50B7E05A-1B25-4D86-857F-A5F7254B71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BDB06-AADC-44E2-AC0D-7E20E3043F91}">
  <sheetPr>
    <pageSetUpPr fitToPage="1"/>
  </sheetPr>
  <dimension ref="A2:Q84"/>
  <sheetViews>
    <sheetView tabSelected="1" view="pageBreakPreview" topLeftCell="B1" zoomScale="44" zoomScaleNormal="34" zoomScaleSheetLayoutView="44" workbookViewId="0">
      <pane ySplit="4" topLeftCell="A5" activePane="bottomLeft" state="frozen"/>
      <selection pane="bottomLeft" activeCell="B2" sqref="B2:P2"/>
    </sheetView>
  </sheetViews>
  <sheetFormatPr defaultColWidth="9.140625" defaultRowHeight="15" x14ac:dyDescent="0.25"/>
  <cols>
    <col min="1" max="1" width="5" style="1" hidden="1" customWidth="1"/>
    <col min="2" max="2" width="45.28515625" style="22" customWidth="1"/>
    <col min="3" max="3" width="24" style="22" customWidth="1"/>
    <col min="4" max="4" width="65.42578125" style="1" customWidth="1"/>
    <col min="5" max="6" width="48.7109375" style="1" customWidth="1"/>
    <col min="7" max="7" width="48.7109375" style="23" customWidth="1"/>
    <col min="8" max="8" width="58.5703125" style="24" customWidth="1"/>
    <col min="9" max="9" width="39.7109375" style="24" customWidth="1"/>
    <col min="10" max="10" width="32.28515625" style="1" customWidth="1"/>
    <col min="11" max="14" width="32.28515625" style="25" customWidth="1"/>
    <col min="15" max="15" width="30.42578125" style="25" hidden="1" customWidth="1"/>
    <col min="16" max="16" width="31.28515625" style="25" customWidth="1"/>
    <col min="17" max="17" width="25.140625" style="52" customWidth="1"/>
    <col min="18" max="16384" width="9.140625" style="2"/>
  </cols>
  <sheetData>
    <row r="2" spans="1:16" ht="123" customHeight="1" thickBot="1" x14ac:dyDescent="0.3">
      <c r="B2" s="60" t="s">
        <v>51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16" ht="74.45" customHeight="1" x14ac:dyDescent="0.25">
      <c r="B3" s="61" t="s">
        <v>0</v>
      </c>
      <c r="C3" s="63" t="s">
        <v>1</v>
      </c>
      <c r="D3" s="63" t="s">
        <v>2</v>
      </c>
      <c r="E3" s="65" t="s">
        <v>3</v>
      </c>
      <c r="F3" s="65" t="s">
        <v>4</v>
      </c>
      <c r="G3" s="65" t="s">
        <v>5</v>
      </c>
      <c r="H3" s="67" t="s">
        <v>6</v>
      </c>
      <c r="I3" s="65" t="s">
        <v>7</v>
      </c>
      <c r="J3" s="69" t="s">
        <v>8</v>
      </c>
      <c r="K3" s="71" t="s">
        <v>9</v>
      </c>
      <c r="L3" s="71"/>
      <c r="M3" s="71"/>
      <c r="N3" s="71"/>
      <c r="O3" s="69" t="s">
        <v>10</v>
      </c>
      <c r="P3" s="72" t="s">
        <v>11</v>
      </c>
    </row>
    <row r="4" spans="1:16" ht="144" customHeight="1" thickBot="1" x14ac:dyDescent="0.3">
      <c r="B4" s="62"/>
      <c r="C4" s="64"/>
      <c r="D4" s="64"/>
      <c r="E4" s="66"/>
      <c r="F4" s="66"/>
      <c r="G4" s="66"/>
      <c r="H4" s="68"/>
      <c r="I4" s="66"/>
      <c r="J4" s="70"/>
      <c r="K4" s="53" t="s">
        <v>12</v>
      </c>
      <c r="L4" s="53" t="s">
        <v>13</v>
      </c>
      <c r="M4" s="53" t="s">
        <v>14</v>
      </c>
      <c r="N4" s="53" t="s">
        <v>15</v>
      </c>
      <c r="O4" s="70"/>
      <c r="P4" s="73"/>
    </row>
    <row r="5" spans="1:16" ht="60" customHeight="1" thickBot="1" x14ac:dyDescent="0.3">
      <c r="B5" s="57" t="s">
        <v>52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9"/>
    </row>
    <row r="6" spans="1:16" ht="150" customHeight="1" x14ac:dyDescent="0.25">
      <c r="B6" s="54" t="s">
        <v>53</v>
      </c>
      <c r="C6" s="54">
        <v>4817003609</v>
      </c>
      <c r="D6" s="3" t="s">
        <v>54</v>
      </c>
      <c r="E6" s="3" t="s">
        <v>17</v>
      </c>
      <c r="F6" s="3" t="s">
        <v>17</v>
      </c>
      <c r="G6" s="3" t="s">
        <v>34</v>
      </c>
      <c r="H6" s="3" t="s">
        <v>55</v>
      </c>
      <c r="I6" s="4" t="s">
        <v>56</v>
      </c>
      <c r="J6" s="5">
        <v>11800000</v>
      </c>
      <c r="K6" s="5">
        <v>11800000</v>
      </c>
      <c r="L6" s="5">
        <v>0</v>
      </c>
      <c r="M6" s="5">
        <v>11800000</v>
      </c>
      <c r="N6" s="5">
        <v>0</v>
      </c>
      <c r="O6" s="5" t="s">
        <v>52</v>
      </c>
      <c r="P6" s="80" t="s">
        <v>19</v>
      </c>
    </row>
    <row r="7" spans="1:16" ht="150" customHeight="1" thickBot="1" x14ac:dyDescent="0.3">
      <c r="B7" s="56"/>
      <c r="C7" s="56"/>
      <c r="D7" s="3" t="s">
        <v>57</v>
      </c>
      <c r="E7" s="3" t="s">
        <v>17</v>
      </c>
      <c r="F7" s="3" t="s">
        <v>17</v>
      </c>
      <c r="G7" s="3" t="s">
        <v>34</v>
      </c>
      <c r="H7" s="3" t="s">
        <v>58</v>
      </c>
      <c r="I7" s="4" t="s">
        <v>59</v>
      </c>
      <c r="J7" s="5">
        <v>3604900</v>
      </c>
      <c r="K7" s="5">
        <v>3604900</v>
      </c>
      <c r="L7" s="5">
        <v>0</v>
      </c>
      <c r="M7" s="5">
        <v>3604900</v>
      </c>
      <c r="N7" s="5">
        <v>0</v>
      </c>
      <c r="O7" s="5" t="s">
        <v>52</v>
      </c>
      <c r="P7" s="80" t="s">
        <v>19</v>
      </c>
    </row>
    <row r="8" spans="1:16" ht="39.950000000000003" customHeight="1" thickBot="1" x14ac:dyDescent="0.3">
      <c r="A8" s="1">
        <v>2</v>
      </c>
      <c r="B8" s="31" t="s">
        <v>28</v>
      </c>
      <c r="C8" s="30"/>
      <c r="D8" s="26"/>
      <c r="E8" s="27"/>
      <c r="F8" s="27"/>
      <c r="G8" s="27"/>
      <c r="H8" s="27"/>
      <c r="I8" s="27"/>
      <c r="J8" s="28">
        <f>SUM(J6:J7)</f>
        <v>15404900</v>
      </c>
      <c r="K8" s="28">
        <f t="shared" ref="K8:N8" si="0">SUM(K6:K7)</f>
        <v>15404900</v>
      </c>
      <c r="L8" s="28">
        <f t="shared" si="0"/>
        <v>0</v>
      </c>
      <c r="M8" s="28">
        <f t="shared" si="0"/>
        <v>15404900</v>
      </c>
      <c r="N8" s="28">
        <f t="shared" si="0"/>
        <v>0</v>
      </c>
      <c r="O8" s="28"/>
      <c r="P8" s="29"/>
    </row>
    <row r="9" spans="1:16" ht="150" customHeight="1" thickBot="1" x14ac:dyDescent="0.3">
      <c r="B9" s="51" t="s">
        <v>45</v>
      </c>
      <c r="C9" s="51">
        <v>4813004947</v>
      </c>
      <c r="D9" s="44" t="s">
        <v>60</v>
      </c>
      <c r="E9" s="44" t="s">
        <v>35</v>
      </c>
      <c r="F9" s="44" t="s">
        <v>61</v>
      </c>
      <c r="G9" s="45" t="s">
        <v>18</v>
      </c>
      <c r="H9" s="46" t="s">
        <v>17</v>
      </c>
      <c r="I9" s="46" t="s">
        <v>62</v>
      </c>
      <c r="J9" s="45">
        <v>31058598.44808</v>
      </c>
      <c r="K9" s="45">
        <v>31058598.44808</v>
      </c>
      <c r="L9" s="45">
        <v>28263324.5877528</v>
      </c>
      <c r="M9" s="45">
        <v>2795273.8603272</v>
      </c>
      <c r="N9" s="45">
        <v>0</v>
      </c>
      <c r="O9" s="46" t="s">
        <v>52</v>
      </c>
      <c r="P9" s="81" t="s">
        <v>19</v>
      </c>
    </row>
    <row r="10" spans="1:16" ht="39.950000000000003" customHeight="1" thickBot="1" x14ac:dyDescent="0.3">
      <c r="A10" s="1">
        <v>1</v>
      </c>
      <c r="B10" s="31" t="s">
        <v>29</v>
      </c>
      <c r="C10" s="30"/>
      <c r="D10" s="26"/>
      <c r="E10" s="27"/>
      <c r="F10" s="27"/>
      <c r="G10" s="27"/>
      <c r="H10" s="27"/>
      <c r="I10" s="27"/>
      <c r="J10" s="28">
        <f>SUM(J9)</f>
        <v>31058598.44808</v>
      </c>
      <c r="K10" s="28">
        <f t="shared" ref="K10" si="1">SUM(K8:K9)</f>
        <v>46463498.448080003</v>
      </c>
      <c r="L10" s="28">
        <f t="shared" ref="L10" si="2">SUM(L8:L9)</f>
        <v>28263324.5877528</v>
      </c>
      <c r="M10" s="28">
        <f t="shared" ref="M10" si="3">SUM(M8:M9)</f>
        <v>18200173.860327199</v>
      </c>
      <c r="N10" s="28">
        <f t="shared" ref="N10" si="4">SUM(N8:N9)</f>
        <v>0</v>
      </c>
      <c r="O10" s="28"/>
      <c r="P10" s="29"/>
    </row>
    <row r="11" spans="1:16" ht="150" customHeight="1" x14ac:dyDescent="0.25">
      <c r="B11" s="54" t="s">
        <v>21</v>
      </c>
      <c r="C11" s="54">
        <v>4823006453</v>
      </c>
      <c r="D11" s="51" t="s">
        <v>23</v>
      </c>
      <c r="E11" s="51" t="s">
        <v>17</v>
      </c>
      <c r="F11" s="51" t="s">
        <v>17</v>
      </c>
      <c r="G11" s="51" t="s">
        <v>17</v>
      </c>
      <c r="H11" s="82" t="s">
        <v>63</v>
      </c>
      <c r="I11" s="51" t="s">
        <v>41</v>
      </c>
      <c r="J11" s="83">
        <v>10000000</v>
      </c>
      <c r="K11" s="83">
        <v>10000000</v>
      </c>
      <c r="L11" s="83">
        <v>0</v>
      </c>
      <c r="M11" s="83">
        <v>0</v>
      </c>
      <c r="N11" s="83">
        <v>10000000</v>
      </c>
      <c r="O11" s="82" t="s">
        <v>52</v>
      </c>
      <c r="P11" s="84" t="s">
        <v>19</v>
      </c>
    </row>
    <row r="12" spans="1:16" ht="150" customHeight="1" x14ac:dyDescent="0.25">
      <c r="B12" s="55"/>
      <c r="C12" s="55"/>
      <c r="D12" s="51" t="s">
        <v>166</v>
      </c>
      <c r="E12" s="51" t="s">
        <v>17</v>
      </c>
      <c r="F12" s="51" t="s">
        <v>17</v>
      </c>
      <c r="G12" s="51" t="s">
        <v>17</v>
      </c>
      <c r="H12" s="82" t="s">
        <v>64</v>
      </c>
      <c r="I12" s="51" t="s">
        <v>65</v>
      </c>
      <c r="J12" s="83">
        <v>3378095</v>
      </c>
      <c r="K12" s="83">
        <v>3378095</v>
      </c>
      <c r="L12" s="83">
        <v>0</v>
      </c>
      <c r="M12" s="83">
        <v>0</v>
      </c>
      <c r="N12" s="83">
        <v>3378095</v>
      </c>
      <c r="O12" s="82" t="s">
        <v>52</v>
      </c>
      <c r="P12" s="84" t="s">
        <v>19</v>
      </c>
    </row>
    <row r="13" spans="1:16" ht="150" customHeight="1" x14ac:dyDescent="0.25">
      <c r="B13" s="55"/>
      <c r="C13" s="55"/>
      <c r="D13" s="51" t="s">
        <v>167</v>
      </c>
      <c r="E13" s="51" t="s">
        <v>17</v>
      </c>
      <c r="F13" s="51" t="s">
        <v>17</v>
      </c>
      <c r="G13" s="51" t="s">
        <v>17</v>
      </c>
      <c r="H13" s="82" t="s">
        <v>66</v>
      </c>
      <c r="I13" s="51" t="s">
        <v>22</v>
      </c>
      <c r="J13" s="83">
        <v>3726492</v>
      </c>
      <c r="K13" s="83">
        <v>3726492</v>
      </c>
      <c r="L13" s="83">
        <v>0</v>
      </c>
      <c r="M13" s="83">
        <v>0</v>
      </c>
      <c r="N13" s="83">
        <v>3726492</v>
      </c>
      <c r="O13" s="82" t="s">
        <v>52</v>
      </c>
      <c r="P13" s="84" t="s">
        <v>19</v>
      </c>
    </row>
    <row r="14" spans="1:16" ht="150" customHeight="1" thickBot="1" x14ac:dyDescent="0.3">
      <c r="B14" s="56"/>
      <c r="C14" s="56"/>
      <c r="D14" s="3" t="s">
        <v>168</v>
      </c>
      <c r="E14" s="3" t="s">
        <v>17</v>
      </c>
      <c r="F14" s="3" t="s">
        <v>17</v>
      </c>
      <c r="G14" s="3" t="s">
        <v>18</v>
      </c>
      <c r="H14" s="3" t="s">
        <v>67</v>
      </c>
      <c r="I14" s="4" t="s">
        <v>65</v>
      </c>
      <c r="J14" s="5">
        <v>15608269.800000001</v>
      </c>
      <c r="K14" s="5">
        <v>15608269.800000001</v>
      </c>
      <c r="L14" s="5">
        <v>0</v>
      </c>
      <c r="M14" s="5">
        <v>15608269.800000001</v>
      </c>
      <c r="N14" s="5">
        <v>0</v>
      </c>
      <c r="O14" s="5" t="s">
        <v>52</v>
      </c>
      <c r="P14" s="80" t="s">
        <v>19</v>
      </c>
    </row>
    <row r="15" spans="1:16" ht="39.950000000000003" customHeight="1" thickBot="1" x14ac:dyDescent="0.3">
      <c r="A15" s="1">
        <v>4</v>
      </c>
      <c r="B15" s="31" t="s">
        <v>161</v>
      </c>
      <c r="C15" s="30"/>
      <c r="D15" s="26"/>
      <c r="E15" s="27"/>
      <c r="F15" s="27"/>
      <c r="G15" s="27"/>
      <c r="H15" s="27"/>
      <c r="I15" s="27"/>
      <c r="J15" s="28">
        <f>SUM(J11:J14)</f>
        <v>32712856.800000001</v>
      </c>
      <c r="K15" s="28">
        <f t="shared" ref="K15:N15" si="5">SUM(K11:K14)</f>
        <v>32712856.800000001</v>
      </c>
      <c r="L15" s="28">
        <f t="shared" si="5"/>
        <v>0</v>
      </c>
      <c r="M15" s="28">
        <f t="shared" si="5"/>
        <v>15608269.800000001</v>
      </c>
      <c r="N15" s="28">
        <f t="shared" si="5"/>
        <v>17104587</v>
      </c>
      <c r="O15" s="28"/>
      <c r="P15" s="29"/>
    </row>
    <row r="16" spans="1:16" ht="150" customHeight="1" x14ac:dyDescent="0.25">
      <c r="B16" s="54" t="s">
        <v>16</v>
      </c>
      <c r="C16" s="54">
        <v>4825005085</v>
      </c>
      <c r="D16" s="3" t="s">
        <v>68</v>
      </c>
      <c r="E16" s="3" t="s">
        <v>17</v>
      </c>
      <c r="F16" s="3" t="s">
        <v>17</v>
      </c>
      <c r="G16" s="3" t="s">
        <v>18</v>
      </c>
      <c r="H16" s="3" t="s">
        <v>17</v>
      </c>
      <c r="I16" s="4" t="s">
        <v>69</v>
      </c>
      <c r="J16" s="5">
        <v>9983323</v>
      </c>
      <c r="K16" s="5">
        <v>9983323</v>
      </c>
      <c r="L16" s="5">
        <v>0</v>
      </c>
      <c r="M16" s="5">
        <v>9983323</v>
      </c>
      <c r="N16" s="5">
        <v>0</v>
      </c>
      <c r="O16" s="5" t="s">
        <v>52</v>
      </c>
      <c r="P16" s="80" t="s">
        <v>19</v>
      </c>
    </row>
    <row r="17" spans="1:16" ht="150" customHeight="1" x14ac:dyDescent="0.25">
      <c r="B17" s="55"/>
      <c r="C17" s="55"/>
      <c r="D17" s="3" t="s">
        <v>70</v>
      </c>
      <c r="E17" s="3" t="s">
        <v>17</v>
      </c>
      <c r="F17" s="3" t="s">
        <v>17</v>
      </c>
      <c r="G17" s="3" t="s">
        <v>18</v>
      </c>
      <c r="H17" s="3" t="s">
        <v>17</v>
      </c>
      <c r="I17" s="4" t="s">
        <v>22</v>
      </c>
      <c r="J17" s="5">
        <v>10499500</v>
      </c>
      <c r="K17" s="5">
        <v>10499500</v>
      </c>
      <c r="L17" s="5">
        <v>10499500</v>
      </c>
      <c r="M17" s="5">
        <v>0</v>
      </c>
      <c r="N17" s="5">
        <v>0</v>
      </c>
      <c r="O17" s="5" t="s">
        <v>52</v>
      </c>
      <c r="P17" s="80" t="s">
        <v>19</v>
      </c>
    </row>
    <row r="18" spans="1:16" ht="150" customHeight="1" x14ac:dyDescent="0.25">
      <c r="B18" s="55"/>
      <c r="C18" s="55"/>
      <c r="D18" s="3" t="s">
        <v>71</v>
      </c>
      <c r="E18" s="3" t="s">
        <v>17</v>
      </c>
      <c r="F18" s="3" t="s">
        <v>17</v>
      </c>
      <c r="G18" s="3" t="s">
        <v>18</v>
      </c>
      <c r="H18" s="3" t="s">
        <v>17</v>
      </c>
      <c r="I18" s="4" t="s">
        <v>33</v>
      </c>
      <c r="J18" s="5">
        <v>16762548</v>
      </c>
      <c r="K18" s="5">
        <v>16762548</v>
      </c>
      <c r="L18" s="5">
        <v>0</v>
      </c>
      <c r="M18" s="5">
        <v>16762548</v>
      </c>
      <c r="N18" s="5">
        <v>0</v>
      </c>
      <c r="O18" s="5" t="s">
        <v>52</v>
      </c>
      <c r="P18" s="80" t="s">
        <v>19</v>
      </c>
    </row>
    <row r="19" spans="1:16" ht="150" customHeight="1" x14ac:dyDescent="0.25">
      <c r="B19" s="55"/>
      <c r="C19" s="55"/>
      <c r="D19" s="3" t="s">
        <v>169</v>
      </c>
      <c r="E19" s="3" t="s">
        <v>17</v>
      </c>
      <c r="F19" s="3" t="s">
        <v>17</v>
      </c>
      <c r="G19" s="3" t="s">
        <v>18</v>
      </c>
      <c r="H19" s="3" t="s">
        <v>72</v>
      </c>
      <c r="I19" s="4" t="s">
        <v>49</v>
      </c>
      <c r="J19" s="5">
        <v>39325400</v>
      </c>
      <c r="K19" s="5">
        <v>39325400</v>
      </c>
      <c r="L19" s="5">
        <v>0</v>
      </c>
      <c r="M19" s="5">
        <v>39325400</v>
      </c>
      <c r="N19" s="5">
        <v>0</v>
      </c>
      <c r="O19" s="5" t="s">
        <v>52</v>
      </c>
      <c r="P19" s="80" t="s">
        <v>19</v>
      </c>
    </row>
    <row r="20" spans="1:16" ht="150" customHeight="1" x14ac:dyDescent="0.25">
      <c r="B20" s="55"/>
      <c r="C20" s="55"/>
      <c r="D20" s="3" t="s">
        <v>50</v>
      </c>
      <c r="E20" s="3" t="s">
        <v>17</v>
      </c>
      <c r="F20" s="3" t="s">
        <v>17</v>
      </c>
      <c r="G20" s="3" t="s">
        <v>18</v>
      </c>
      <c r="H20" s="3" t="s">
        <v>73</v>
      </c>
      <c r="I20" s="4" t="s">
        <v>30</v>
      </c>
      <c r="J20" s="5">
        <v>17952000</v>
      </c>
      <c r="K20" s="5">
        <v>17952000</v>
      </c>
      <c r="L20" s="5">
        <v>0</v>
      </c>
      <c r="M20" s="5">
        <v>17952000</v>
      </c>
      <c r="N20" s="5">
        <v>0</v>
      </c>
      <c r="O20" s="5" t="s">
        <v>52</v>
      </c>
      <c r="P20" s="80" t="s">
        <v>19</v>
      </c>
    </row>
    <row r="21" spans="1:16" ht="150" customHeight="1" x14ac:dyDescent="0.25">
      <c r="B21" s="55"/>
      <c r="C21" s="55"/>
      <c r="D21" s="3" t="s">
        <v>170</v>
      </c>
      <c r="E21" s="3" t="s">
        <v>17</v>
      </c>
      <c r="F21" s="3" t="s">
        <v>17</v>
      </c>
      <c r="G21" s="3" t="s">
        <v>18</v>
      </c>
      <c r="H21" s="3" t="s">
        <v>74</v>
      </c>
      <c r="I21" s="4" t="s">
        <v>49</v>
      </c>
      <c r="J21" s="5">
        <v>14124463</v>
      </c>
      <c r="K21" s="5">
        <v>14124463</v>
      </c>
      <c r="L21" s="5">
        <v>0</v>
      </c>
      <c r="M21" s="5">
        <v>14124463</v>
      </c>
      <c r="N21" s="5">
        <v>0</v>
      </c>
      <c r="O21" s="5" t="s">
        <v>52</v>
      </c>
      <c r="P21" s="80" t="s">
        <v>19</v>
      </c>
    </row>
    <row r="22" spans="1:16" ht="150" customHeight="1" x14ac:dyDescent="0.25">
      <c r="B22" s="55"/>
      <c r="C22" s="55"/>
      <c r="D22" s="3" t="s">
        <v>171</v>
      </c>
      <c r="E22" s="3" t="s">
        <v>17</v>
      </c>
      <c r="F22" s="3" t="s">
        <v>17</v>
      </c>
      <c r="G22" s="3" t="s">
        <v>18</v>
      </c>
      <c r="H22" s="3" t="s">
        <v>75</v>
      </c>
      <c r="I22" s="4" t="s">
        <v>49</v>
      </c>
      <c r="J22" s="5">
        <v>5223492</v>
      </c>
      <c r="K22" s="5">
        <v>5223492</v>
      </c>
      <c r="L22" s="5">
        <v>0</v>
      </c>
      <c r="M22" s="5">
        <v>5223492</v>
      </c>
      <c r="N22" s="5">
        <v>0</v>
      </c>
      <c r="O22" s="5" t="s">
        <v>52</v>
      </c>
      <c r="P22" s="80" t="s">
        <v>19</v>
      </c>
    </row>
    <row r="23" spans="1:16" ht="150" customHeight="1" x14ac:dyDescent="0.25">
      <c r="B23" s="55"/>
      <c r="C23" s="55"/>
      <c r="D23" s="3" t="s">
        <v>172</v>
      </c>
      <c r="E23" s="3" t="s">
        <v>17</v>
      </c>
      <c r="F23" s="3" t="s">
        <v>17</v>
      </c>
      <c r="G23" s="3" t="s">
        <v>18</v>
      </c>
      <c r="H23" s="3" t="s">
        <v>76</v>
      </c>
      <c r="I23" s="4" t="s">
        <v>30</v>
      </c>
      <c r="J23" s="5">
        <v>8953629.75</v>
      </c>
      <c r="K23" s="5">
        <v>8953629.75</v>
      </c>
      <c r="L23" s="5">
        <v>0</v>
      </c>
      <c r="M23" s="5">
        <v>8953629.75</v>
      </c>
      <c r="N23" s="5">
        <v>0</v>
      </c>
      <c r="O23" s="5" t="s">
        <v>52</v>
      </c>
      <c r="P23" s="80" t="s">
        <v>19</v>
      </c>
    </row>
    <row r="24" spans="1:16" ht="150" customHeight="1" x14ac:dyDescent="0.25">
      <c r="B24" s="55"/>
      <c r="C24" s="55"/>
      <c r="D24" s="3" t="s">
        <v>173</v>
      </c>
      <c r="E24" s="3" t="s">
        <v>17</v>
      </c>
      <c r="F24" s="3" t="s">
        <v>17</v>
      </c>
      <c r="G24" s="3" t="s">
        <v>18</v>
      </c>
      <c r="H24" s="3" t="s">
        <v>77</v>
      </c>
      <c r="I24" s="4" t="s">
        <v>25</v>
      </c>
      <c r="J24" s="5">
        <v>18876000</v>
      </c>
      <c r="K24" s="5">
        <v>18876000</v>
      </c>
      <c r="L24" s="5">
        <v>18876000</v>
      </c>
      <c r="M24" s="5">
        <v>0</v>
      </c>
      <c r="N24" s="5">
        <v>0</v>
      </c>
      <c r="O24" s="5" t="s">
        <v>52</v>
      </c>
      <c r="P24" s="80" t="s">
        <v>19</v>
      </c>
    </row>
    <row r="25" spans="1:16" ht="150" customHeight="1" x14ac:dyDescent="0.25">
      <c r="B25" s="55"/>
      <c r="C25" s="55"/>
      <c r="D25" s="3" t="s">
        <v>174</v>
      </c>
      <c r="E25" s="3" t="s">
        <v>17</v>
      </c>
      <c r="F25" s="3" t="s">
        <v>17</v>
      </c>
      <c r="G25" s="3" t="s">
        <v>18</v>
      </c>
      <c r="H25" s="3" t="s">
        <v>78</v>
      </c>
      <c r="I25" s="4" t="s">
        <v>79</v>
      </c>
      <c r="J25" s="5">
        <v>8599966.8000000007</v>
      </c>
      <c r="K25" s="5">
        <v>8599966.8000000007</v>
      </c>
      <c r="L25" s="5">
        <v>8599966.8000000007</v>
      </c>
      <c r="M25" s="5">
        <v>0</v>
      </c>
      <c r="N25" s="5">
        <v>0</v>
      </c>
      <c r="O25" s="5" t="s">
        <v>52</v>
      </c>
      <c r="P25" s="80" t="s">
        <v>19</v>
      </c>
    </row>
    <row r="26" spans="1:16" ht="150" customHeight="1" x14ac:dyDescent="0.25">
      <c r="B26" s="55"/>
      <c r="C26" s="55"/>
      <c r="D26" s="3" t="s">
        <v>175</v>
      </c>
      <c r="E26" s="3" t="s">
        <v>17</v>
      </c>
      <c r="F26" s="3" t="s">
        <v>17</v>
      </c>
      <c r="G26" s="3" t="s">
        <v>18</v>
      </c>
      <c r="H26" s="3" t="s">
        <v>80</v>
      </c>
      <c r="I26" s="4" t="s">
        <v>81</v>
      </c>
      <c r="J26" s="5">
        <v>28186393.620000001</v>
      </c>
      <c r="K26" s="5">
        <v>28186393.620000001</v>
      </c>
      <c r="L26" s="5">
        <v>20820187.079999998</v>
      </c>
      <c r="M26" s="5">
        <v>7366206.54</v>
      </c>
      <c r="N26" s="5">
        <v>0</v>
      </c>
      <c r="O26" s="5" t="s">
        <v>52</v>
      </c>
      <c r="P26" s="80" t="s">
        <v>19</v>
      </c>
    </row>
    <row r="27" spans="1:16" ht="150" customHeight="1" x14ac:dyDescent="0.25">
      <c r="B27" s="55"/>
      <c r="C27" s="55"/>
      <c r="D27" s="3" t="s">
        <v>176</v>
      </c>
      <c r="E27" s="3" t="s">
        <v>17</v>
      </c>
      <c r="F27" s="3" t="s">
        <v>17</v>
      </c>
      <c r="G27" s="3" t="s">
        <v>18</v>
      </c>
      <c r="H27" s="3" t="s">
        <v>82</v>
      </c>
      <c r="I27" s="4" t="s">
        <v>49</v>
      </c>
      <c r="J27" s="5">
        <v>13639180</v>
      </c>
      <c r="K27" s="5">
        <v>13639180</v>
      </c>
      <c r="L27" s="5">
        <v>0</v>
      </c>
      <c r="M27" s="5">
        <v>13639180</v>
      </c>
      <c r="N27" s="5">
        <v>0</v>
      </c>
      <c r="O27" s="5" t="s">
        <v>52</v>
      </c>
      <c r="P27" s="80" t="s">
        <v>19</v>
      </c>
    </row>
    <row r="28" spans="1:16" ht="150" customHeight="1" x14ac:dyDescent="0.25">
      <c r="B28" s="55"/>
      <c r="C28" s="55"/>
      <c r="D28" s="3" t="s">
        <v>177</v>
      </c>
      <c r="E28" s="3" t="s">
        <v>17</v>
      </c>
      <c r="F28" s="3" t="s">
        <v>17</v>
      </c>
      <c r="G28" s="3" t="s">
        <v>18</v>
      </c>
      <c r="H28" s="3" t="s">
        <v>83</v>
      </c>
      <c r="I28" s="4" t="s">
        <v>20</v>
      </c>
      <c r="J28" s="5">
        <v>3180462.6</v>
      </c>
      <c r="K28" s="5">
        <v>3180462.6</v>
      </c>
      <c r="L28" s="5">
        <v>0</v>
      </c>
      <c r="M28" s="5">
        <v>3180462.6</v>
      </c>
      <c r="N28" s="5">
        <v>0</v>
      </c>
      <c r="O28" s="5" t="s">
        <v>52</v>
      </c>
      <c r="P28" s="80" t="s">
        <v>19</v>
      </c>
    </row>
    <row r="29" spans="1:16" ht="150" customHeight="1" thickBot="1" x14ac:dyDescent="0.3">
      <c r="B29" s="55"/>
      <c r="C29" s="55"/>
      <c r="D29" s="3" t="s">
        <v>178</v>
      </c>
      <c r="E29" s="3" t="s">
        <v>17</v>
      </c>
      <c r="F29" s="3" t="s">
        <v>17</v>
      </c>
      <c r="G29" s="3" t="s">
        <v>18</v>
      </c>
      <c r="H29" s="3" t="s">
        <v>84</v>
      </c>
      <c r="I29" s="4" t="s">
        <v>85</v>
      </c>
      <c r="J29" s="5">
        <v>12534816</v>
      </c>
      <c r="K29" s="5">
        <v>12534816</v>
      </c>
      <c r="L29" s="5">
        <v>12534816</v>
      </c>
      <c r="M29" s="5">
        <v>0</v>
      </c>
      <c r="N29" s="5">
        <v>0</v>
      </c>
      <c r="O29" s="5" t="s">
        <v>52</v>
      </c>
      <c r="P29" s="80" t="s">
        <v>19</v>
      </c>
    </row>
    <row r="30" spans="1:16" ht="39.950000000000003" customHeight="1" thickBot="1" x14ac:dyDescent="0.3">
      <c r="A30" s="1">
        <v>14</v>
      </c>
      <c r="B30" s="31" t="s">
        <v>179</v>
      </c>
      <c r="C30" s="30"/>
      <c r="D30" s="26"/>
      <c r="E30" s="27"/>
      <c r="F30" s="27"/>
      <c r="G30" s="27"/>
      <c r="H30" s="27"/>
      <c r="I30" s="27"/>
      <c r="J30" s="28">
        <f>SUM(J16:J29)</f>
        <v>207841174.77000001</v>
      </c>
      <c r="K30" s="28">
        <f>SUM(K16:K29)</f>
        <v>207841174.77000001</v>
      </c>
      <c r="L30" s="28">
        <f>SUM(L16:L29)</f>
        <v>71330469.879999995</v>
      </c>
      <c r="M30" s="28">
        <f>SUM(M16:M29)</f>
        <v>136510704.89000002</v>
      </c>
      <c r="N30" s="28">
        <f>SUM(N16:N29)</f>
        <v>0</v>
      </c>
      <c r="O30" s="28"/>
      <c r="P30" s="29"/>
    </row>
    <row r="31" spans="1:16" ht="247.5" customHeight="1" thickBot="1" x14ac:dyDescent="0.3">
      <c r="B31" s="51" t="s">
        <v>86</v>
      </c>
      <c r="C31" s="51">
        <v>4826044489</v>
      </c>
      <c r="D31" s="3" t="s">
        <v>87</v>
      </c>
      <c r="E31" s="3"/>
      <c r="F31" s="3"/>
      <c r="G31" s="3" t="s">
        <v>46</v>
      </c>
      <c r="H31" s="3" t="s">
        <v>88</v>
      </c>
      <c r="I31" s="4" t="s">
        <v>89</v>
      </c>
      <c r="J31" s="5">
        <v>20000000</v>
      </c>
      <c r="K31" s="5">
        <v>20000000</v>
      </c>
      <c r="L31" s="5">
        <v>0</v>
      </c>
      <c r="M31" s="5">
        <v>20000000</v>
      </c>
      <c r="N31" s="5">
        <v>0</v>
      </c>
      <c r="O31" s="5" t="s">
        <v>52</v>
      </c>
      <c r="P31" s="80" t="s">
        <v>26</v>
      </c>
    </row>
    <row r="32" spans="1:16" ht="39.950000000000003" customHeight="1" thickBot="1" x14ac:dyDescent="0.3">
      <c r="A32" s="1">
        <v>1</v>
      </c>
      <c r="B32" s="31" t="s">
        <v>29</v>
      </c>
      <c r="C32" s="30"/>
      <c r="D32" s="26"/>
      <c r="E32" s="27"/>
      <c r="F32" s="27"/>
      <c r="G32" s="27"/>
      <c r="H32" s="27"/>
      <c r="I32" s="27"/>
      <c r="J32" s="28">
        <f>SUM(J31)</f>
        <v>20000000</v>
      </c>
      <c r="K32" s="28">
        <f t="shared" ref="K32" si="6">SUM(K30:K31)</f>
        <v>227841174.77000001</v>
      </c>
      <c r="L32" s="28">
        <f t="shared" ref="L32" si="7">SUM(L30:L31)</f>
        <v>71330469.879999995</v>
      </c>
      <c r="M32" s="28">
        <f t="shared" ref="M32" si="8">SUM(M30:M31)</f>
        <v>156510704.89000002</v>
      </c>
      <c r="N32" s="28">
        <f t="shared" ref="N32" si="9">SUM(N30:N31)</f>
        <v>0</v>
      </c>
      <c r="O32" s="28"/>
      <c r="P32" s="29"/>
    </row>
    <row r="33" spans="1:16" ht="150" customHeight="1" thickBot="1" x14ac:dyDescent="0.3">
      <c r="B33" s="51" t="s">
        <v>47</v>
      </c>
      <c r="C33" s="51">
        <v>4825096854</v>
      </c>
      <c r="D33" s="3" t="s">
        <v>180</v>
      </c>
      <c r="E33" s="3" t="s">
        <v>17</v>
      </c>
      <c r="F33" s="3" t="s">
        <v>17</v>
      </c>
      <c r="G33" s="3" t="s">
        <v>37</v>
      </c>
      <c r="H33" s="4" t="s">
        <v>90</v>
      </c>
      <c r="I33" s="3" t="s">
        <v>42</v>
      </c>
      <c r="J33" s="5">
        <v>3398467.1</v>
      </c>
      <c r="K33" s="5">
        <v>3398467.1</v>
      </c>
      <c r="L33" s="5">
        <v>0</v>
      </c>
      <c r="M33" s="5">
        <v>3398467.1</v>
      </c>
      <c r="N33" s="5">
        <v>0</v>
      </c>
      <c r="O33" s="4" t="s">
        <v>52</v>
      </c>
      <c r="P33" s="80" t="s">
        <v>19</v>
      </c>
    </row>
    <row r="34" spans="1:16" ht="39.950000000000003" customHeight="1" thickBot="1" x14ac:dyDescent="0.3">
      <c r="A34" s="1">
        <v>1</v>
      </c>
      <c r="B34" s="31" t="s">
        <v>29</v>
      </c>
      <c r="C34" s="30"/>
      <c r="D34" s="26"/>
      <c r="E34" s="27"/>
      <c r="F34" s="27"/>
      <c r="G34" s="27"/>
      <c r="H34" s="27"/>
      <c r="I34" s="27"/>
      <c r="J34" s="28">
        <f>SUM(J33)</f>
        <v>3398467.1</v>
      </c>
      <c r="K34" s="28">
        <f t="shared" ref="K34" si="10">SUM(K32:K33)</f>
        <v>231239641.87</v>
      </c>
      <c r="L34" s="28">
        <f t="shared" ref="L34" si="11">SUM(L32:L33)</f>
        <v>71330469.879999995</v>
      </c>
      <c r="M34" s="28">
        <f t="shared" ref="M34" si="12">SUM(M32:M33)</f>
        <v>159909171.99000001</v>
      </c>
      <c r="N34" s="28">
        <f t="shared" ref="N34" si="13">SUM(N32:N33)</f>
        <v>0</v>
      </c>
      <c r="O34" s="28"/>
      <c r="P34" s="29"/>
    </row>
    <row r="35" spans="1:16" ht="150" customHeight="1" x14ac:dyDescent="0.25">
      <c r="B35" s="54" t="s">
        <v>39</v>
      </c>
      <c r="C35" s="54">
        <v>4826074733</v>
      </c>
      <c r="D35" s="3" t="s">
        <v>91</v>
      </c>
      <c r="E35" s="3" t="s">
        <v>17</v>
      </c>
      <c r="F35" s="3" t="s">
        <v>17</v>
      </c>
      <c r="G35" s="3" t="s">
        <v>38</v>
      </c>
      <c r="H35" s="4" t="s">
        <v>92</v>
      </c>
      <c r="I35" s="3" t="s">
        <v>93</v>
      </c>
      <c r="J35" s="5">
        <v>4200000</v>
      </c>
      <c r="K35" s="5">
        <v>4200000</v>
      </c>
      <c r="L35" s="5">
        <v>0</v>
      </c>
      <c r="M35" s="5">
        <v>4200000</v>
      </c>
      <c r="N35" s="5">
        <v>0</v>
      </c>
      <c r="O35" s="4" t="s">
        <v>52</v>
      </c>
      <c r="P35" s="80" t="s">
        <v>19</v>
      </c>
    </row>
    <row r="36" spans="1:16" ht="150" customHeight="1" x14ac:dyDescent="0.25">
      <c r="B36" s="55"/>
      <c r="C36" s="55"/>
      <c r="D36" s="3" t="s">
        <v>23</v>
      </c>
      <c r="E36" s="3" t="s">
        <v>17</v>
      </c>
      <c r="F36" s="3" t="s">
        <v>17</v>
      </c>
      <c r="G36" s="3" t="s">
        <v>38</v>
      </c>
      <c r="H36" s="4" t="s">
        <v>94</v>
      </c>
      <c r="I36" s="3" t="s">
        <v>95</v>
      </c>
      <c r="J36" s="5">
        <v>4846456.8</v>
      </c>
      <c r="K36" s="5">
        <v>4846456.8</v>
      </c>
      <c r="L36" s="5">
        <v>0</v>
      </c>
      <c r="M36" s="5">
        <v>4846456.8</v>
      </c>
      <c r="N36" s="5">
        <v>0</v>
      </c>
      <c r="O36" s="4" t="s">
        <v>52</v>
      </c>
      <c r="P36" s="80" t="s">
        <v>19</v>
      </c>
    </row>
    <row r="37" spans="1:16" ht="150" customHeight="1" x14ac:dyDescent="0.25">
      <c r="B37" s="55"/>
      <c r="C37" s="55"/>
      <c r="D37" s="3" t="s">
        <v>96</v>
      </c>
      <c r="E37" s="3" t="s">
        <v>17</v>
      </c>
      <c r="F37" s="3" t="s">
        <v>17</v>
      </c>
      <c r="G37" s="3" t="s">
        <v>38</v>
      </c>
      <c r="H37" s="4" t="s">
        <v>97</v>
      </c>
      <c r="I37" s="3" t="s">
        <v>98</v>
      </c>
      <c r="J37" s="5">
        <v>3681182.87</v>
      </c>
      <c r="K37" s="5">
        <v>3681182.87</v>
      </c>
      <c r="L37" s="5">
        <v>0</v>
      </c>
      <c r="M37" s="5">
        <v>3681182.87</v>
      </c>
      <c r="N37" s="5">
        <v>0</v>
      </c>
      <c r="O37" s="4" t="s">
        <v>52</v>
      </c>
      <c r="P37" s="80" t="s">
        <v>19</v>
      </c>
    </row>
    <row r="38" spans="1:16" ht="150" customHeight="1" thickBot="1" x14ac:dyDescent="0.3">
      <c r="B38" s="56"/>
      <c r="C38" s="56"/>
      <c r="D38" s="3" t="s">
        <v>99</v>
      </c>
      <c r="E38" s="3" t="s">
        <v>17</v>
      </c>
      <c r="F38" s="3" t="s">
        <v>17</v>
      </c>
      <c r="G38" s="3" t="s">
        <v>38</v>
      </c>
      <c r="H38" s="4" t="s">
        <v>100</v>
      </c>
      <c r="I38" s="3" t="s">
        <v>101</v>
      </c>
      <c r="J38" s="5">
        <v>3214061.64</v>
      </c>
      <c r="K38" s="5">
        <v>3214061.64</v>
      </c>
      <c r="L38" s="5">
        <v>0</v>
      </c>
      <c r="M38" s="5">
        <v>3214061.64</v>
      </c>
      <c r="N38" s="5">
        <v>0</v>
      </c>
      <c r="O38" s="4" t="s">
        <v>52</v>
      </c>
      <c r="P38" s="80" t="s">
        <v>19</v>
      </c>
    </row>
    <row r="39" spans="1:16" ht="39.950000000000003" customHeight="1" thickBot="1" x14ac:dyDescent="0.3">
      <c r="A39" s="1">
        <v>4</v>
      </c>
      <c r="B39" s="31" t="s">
        <v>161</v>
      </c>
      <c r="C39" s="30"/>
      <c r="D39" s="26"/>
      <c r="E39" s="27"/>
      <c r="F39" s="27"/>
      <c r="G39" s="27"/>
      <c r="H39" s="27"/>
      <c r="I39" s="27"/>
      <c r="J39" s="28">
        <f>SUM(J35:J38)</f>
        <v>15941701.310000002</v>
      </c>
      <c r="K39" s="28">
        <f t="shared" ref="K39:N39" si="14">SUM(K35:K38)</f>
        <v>15941701.310000002</v>
      </c>
      <c r="L39" s="28">
        <f t="shared" si="14"/>
        <v>0</v>
      </c>
      <c r="M39" s="28">
        <f t="shared" si="14"/>
        <v>15941701.310000002</v>
      </c>
      <c r="N39" s="28">
        <f t="shared" si="14"/>
        <v>0</v>
      </c>
      <c r="O39" s="28"/>
      <c r="P39" s="29"/>
    </row>
    <row r="40" spans="1:16" ht="150" customHeight="1" thickBot="1" x14ac:dyDescent="0.3">
      <c r="B40" s="51" t="s">
        <v>102</v>
      </c>
      <c r="C40" s="51">
        <v>4826010458</v>
      </c>
      <c r="D40" s="48" t="s">
        <v>23</v>
      </c>
      <c r="E40" s="48" t="s">
        <v>17</v>
      </c>
      <c r="F40" s="48" t="s">
        <v>17</v>
      </c>
      <c r="G40" s="48" t="s">
        <v>17</v>
      </c>
      <c r="H40" s="82" t="s">
        <v>103</v>
      </c>
      <c r="I40" s="49" t="s">
        <v>48</v>
      </c>
      <c r="J40" s="50">
        <v>13626018</v>
      </c>
      <c r="K40" s="50">
        <v>13626018</v>
      </c>
      <c r="L40" s="50">
        <v>0</v>
      </c>
      <c r="M40" s="50">
        <v>13626018</v>
      </c>
      <c r="N40" s="50">
        <v>0</v>
      </c>
      <c r="O40" s="49" t="s">
        <v>52</v>
      </c>
      <c r="P40" s="85" t="s">
        <v>19</v>
      </c>
    </row>
    <row r="41" spans="1:16" ht="39.950000000000003" customHeight="1" thickBot="1" x14ac:dyDescent="0.3">
      <c r="A41" s="1">
        <v>1</v>
      </c>
      <c r="B41" s="31" t="s">
        <v>29</v>
      </c>
      <c r="C41" s="30"/>
      <c r="D41" s="26"/>
      <c r="E41" s="27"/>
      <c r="F41" s="27"/>
      <c r="G41" s="27"/>
      <c r="H41" s="27"/>
      <c r="I41" s="27"/>
      <c r="J41" s="28">
        <f>SUM(J40)</f>
        <v>13626018</v>
      </c>
      <c r="K41" s="28">
        <f t="shared" ref="K41:N41" si="15">SUM(K40)</f>
        <v>13626018</v>
      </c>
      <c r="L41" s="28">
        <f t="shared" si="15"/>
        <v>0</v>
      </c>
      <c r="M41" s="28">
        <f t="shared" si="15"/>
        <v>13626018</v>
      </c>
      <c r="N41" s="28">
        <f t="shared" si="15"/>
        <v>0</v>
      </c>
      <c r="O41" s="28"/>
      <c r="P41" s="29"/>
    </row>
    <row r="42" spans="1:16" ht="150" customHeight="1" thickBot="1" x14ac:dyDescent="0.3">
      <c r="B42" s="51" t="s">
        <v>104</v>
      </c>
      <c r="C42" s="51">
        <v>4816001888</v>
      </c>
      <c r="D42" s="51" t="s">
        <v>23</v>
      </c>
      <c r="E42" s="51" t="s">
        <v>17</v>
      </c>
      <c r="F42" s="51" t="s">
        <v>17</v>
      </c>
      <c r="G42" s="51" t="s">
        <v>17</v>
      </c>
      <c r="H42" s="82" t="s">
        <v>105</v>
      </c>
      <c r="I42" s="51" t="s">
        <v>17</v>
      </c>
      <c r="J42" s="83">
        <v>5302373.76</v>
      </c>
      <c r="K42" s="83">
        <v>5302373.76</v>
      </c>
      <c r="L42" s="83">
        <v>0</v>
      </c>
      <c r="M42" s="83">
        <v>5302373.76</v>
      </c>
      <c r="N42" s="83">
        <v>0</v>
      </c>
      <c r="O42" s="82" t="s">
        <v>52</v>
      </c>
      <c r="P42" s="84" t="s">
        <v>19</v>
      </c>
    </row>
    <row r="43" spans="1:16" ht="39.950000000000003" customHeight="1" thickBot="1" x14ac:dyDescent="0.3">
      <c r="A43" s="1">
        <v>1</v>
      </c>
      <c r="B43" s="31" t="s">
        <v>29</v>
      </c>
      <c r="C43" s="30"/>
      <c r="D43" s="26"/>
      <c r="E43" s="27"/>
      <c r="F43" s="27"/>
      <c r="G43" s="27"/>
      <c r="H43" s="27"/>
      <c r="I43" s="27"/>
      <c r="J43" s="28">
        <f>SUM(J42)</f>
        <v>5302373.76</v>
      </c>
      <c r="K43" s="28">
        <f t="shared" ref="K43" si="16">SUM(K41:K42)</f>
        <v>18928391.759999998</v>
      </c>
      <c r="L43" s="28">
        <f t="shared" ref="L43" si="17">SUM(L41:L42)</f>
        <v>0</v>
      </c>
      <c r="M43" s="28">
        <f t="shared" ref="M43" si="18">SUM(M41:M42)</f>
        <v>18928391.759999998</v>
      </c>
      <c r="N43" s="28">
        <f t="shared" ref="N43" si="19">SUM(N41:N42)</f>
        <v>0</v>
      </c>
      <c r="O43" s="28"/>
      <c r="P43" s="29"/>
    </row>
    <row r="44" spans="1:16" ht="150" customHeight="1" x14ac:dyDescent="0.25">
      <c r="B44" s="54" t="s">
        <v>106</v>
      </c>
      <c r="C44" s="54">
        <v>4824032706</v>
      </c>
      <c r="D44" s="3" t="s">
        <v>195</v>
      </c>
      <c r="E44" s="3" t="s">
        <v>17</v>
      </c>
      <c r="F44" s="3" t="s">
        <v>17</v>
      </c>
      <c r="G44" s="3" t="s">
        <v>18</v>
      </c>
      <c r="H44" s="3" t="s">
        <v>107</v>
      </c>
      <c r="I44" s="4" t="s">
        <v>108</v>
      </c>
      <c r="J44" s="5">
        <v>6006669.71</v>
      </c>
      <c r="K44" s="5">
        <v>6006669.71</v>
      </c>
      <c r="L44" s="5">
        <v>0</v>
      </c>
      <c r="M44" s="5">
        <v>6006669.71</v>
      </c>
      <c r="N44" s="5">
        <v>0</v>
      </c>
      <c r="O44" s="5" t="s">
        <v>52</v>
      </c>
      <c r="P44" s="80" t="s">
        <v>19</v>
      </c>
    </row>
    <row r="45" spans="1:16" ht="150" customHeight="1" thickBot="1" x14ac:dyDescent="0.3">
      <c r="B45" s="56"/>
      <c r="C45" s="56"/>
      <c r="D45" s="3" t="s">
        <v>109</v>
      </c>
      <c r="E45" s="3" t="s">
        <v>17</v>
      </c>
      <c r="F45" s="3" t="s">
        <v>17</v>
      </c>
      <c r="G45" s="3" t="s">
        <v>18</v>
      </c>
      <c r="H45" s="3" t="s">
        <v>110</v>
      </c>
      <c r="I45" s="4" t="s">
        <v>111</v>
      </c>
      <c r="J45" s="5">
        <v>6962969.1900000004</v>
      </c>
      <c r="K45" s="5">
        <v>6962969.1900000004</v>
      </c>
      <c r="L45" s="5">
        <v>0</v>
      </c>
      <c r="M45" s="5">
        <v>6962969.1900000004</v>
      </c>
      <c r="N45" s="5">
        <v>0</v>
      </c>
      <c r="O45" s="5" t="s">
        <v>52</v>
      </c>
      <c r="P45" s="80" t="s">
        <v>19</v>
      </c>
    </row>
    <row r="46" spans="1:16" ht="39.950000000000003" customHeight="1" thickBot="1" x14ac:dyDescent="0.3">
      <c r="A46" s="1">
        <v>2</v>
      </c>
      <c r="B46" s="31" t="s">
        <v>28</v>
      </c>
      <c r="C46" s="30"/>
      <c r="D46" s="26"/>
      <c r="E46" s="27"/>
      <c r="F46" s="27"/>
      <c r="G46" s="27"/>
      <c r="H46" s="27"/>
      <c r="I46" s="27"/>
      <c r="J46" s="28">
        <f>SUM(J44:J45)</f>
        <v>12969638.9</v>
      </c>
      <c r="K46" s="28">
        <f t="shared" ref="K46:N46" si="20">SUM(K44:K45)</f>
        <v>12969638.9</v>
      </c>
      <c r="L46" s="28">
        <f t="shared" si="20"/>
        <v>0</v>
      </c>
      <c r="M46" s="28">
        <f t="shared" si="20"/>
        <v>12969638.9</v>
      </c>
      <c r="N46" s="28">
        <f t="shared" si="20"/>
        <v>0</v>
      </c>
      <c r="O46" s="28"/>
      <c r="P46" s="29"/>
    </row>
    <row r="47" spans="1:16" ht="150" customHeight="1" x14ac:dyDescent="0.25">
      <c r="B47" s="54" t="s">
        <v>31</v>
      </c>
      <c r="C47" s="54">
        <v>4826050517</v>
      </c>
      <c r="D47" s="51" t="s">
        <v>181</v>
      </c>
      <c r="E47" s="51" t="s">
        <v>17</v>
      </c>
      <c r="F47" s="51" t="s">
        <v>17</v>
      </c>
      <c r="G47" s="51" t="s">
        <v>17</v>
      </c>
      <c r="H47" s="82" t="s">
        <v>112</v>
      </c>
      <c r="I47" s="51" t="s">
        <v>17</v>
      </c>
      <c r="J47" s="83">
        <v>9769669</v>
      </c>
      <c r="K47" s="83">
        <v>9769669</v>
      </c>
      <c r="L47" s="83">
        <v>0</v>
      </c>
      <c r="M47" s="83">
        <v>9769669</v>
      </c>
      <c r="N47" s="83">
        <v>0</v>
      </c>
      <c r="O47" s="82" t="s">
        <v>52</v>
      </c>
      <c r="P47" s="84" t="s">
        <v>19</v>
      </c>
    </row>
    <row r="48" spans="1:16" ht="150" customHeight="1" thickBot="1" x14ac:dyDescent="0.3">
      <c r="B48" s="56"/>
      <c r="C48" s="56"/>
      <c r="D48" s="51" t="s">
        <v>113</v>
      </c>
      <c r="E48" s="51" t="s">
        <v>17</v>
      </c>
      <c r="F48" s="51" t="s">
        <v>17</v>
      </c>
      <c r="G48" s="51" t="s">
        <v>17</v>
      </c>
      <c r="H48" s="82" t="s">
        <v>114</v>
      </c>
      <c r="I48" s="51" t="s">
        <v>115</v>
      </c>
      <c r="J48" s="83">
        <v>8992222.6799999997</v>
      </c>
      <c r="K48" s="83">
        <v>8992222.6799999997</v>
      </c>
      <c r="L48" s="83">
        <v>0</v>
      </c>
      <c r="M48" s="83">
        <v>8992222.6799999997</v>
      </c>
      <c r="N48" s="83">
        <v>0</v>
      </c>
      <c r="O48" s="82" t="s">
        <v>52</v>
      </c>
      <c r="P48" s="84" t="s">
        <v>19</v>
      </c>
    </row>
    <row r="49" spans="1:16" ht="39.950000000000003" customHeight="1" thickBot="1" x14ac:dyDescent="0.3">
      <c r="A49" s="1">
        <v>2</v>
      </c>
      <c r="B49" s="31" t="s">
        <v>28</v>
      </c>
      <c r="C49" s="30"/>
      <c r="D49" s="26"/>
      <c r="E49" s="27"/>
      <c r="F49" s="27"/>
      <c r="G49" s="27"/>
      <c r="H49" s="27"/>
      <c r="I49" s="27"/>
      <c r="J49" s="28">
        <f>SUM(J47:J48)</f>
        <v>18761891.68</v>
      </c>
      <c r="K49" s="28">
        <f t="shared" ref="K49:N49" si="21">SUM(K47:K48)</f>
        <v>18761891.68</v>
      </c>
      <c r="L49" s="28">
        <f t="shared" si="21"/>
        <v>0</v>
      </c>
      <c r="M49" s="28">
        <f t="shared" si="21"/>
        <v>18761891.68</v>
      </c>
      <c r="N49" s="28">
        <f t="shared" si="21"/>
        <v>0</v>
      </c>
      <c r="O49" s="28"/>
      <c r="P49" s="29"/>
    </row>
    <row r="50" spans="1:16" ht="150" customHeight="1" x14ac:dyDescent="0.25">
      <c r="B50" s="54" t="s">
        <v>116</v>
      </c>
      <c r="C50" s="54">
        <v>4826011130</v>
      </c>
      <c r="D50" s="44" t="s">
        <v>182</v>
      </c>
      <c r="E50" s="44" t="s">
        <v>35</v>
      </c>
      <c r="F50" s="44" t="s">
        <v>61</v>
      </c>
      <c r="G50" s="45" t="s">
        <v>17</v>
      </c>
      <c r="H50" s="46" t="s">
        <v>117</v>
      </c>
      <c r="I50" s="46" t="s">
        <v>17</v>
      </c>
      <c r="J50" s="45">
        <v>84882000</v>
      </c>
      <c r="K50" s="45">
        <v>84882000</v>
      </c>
      <c r="L50" s="45">
        <v>0</v>
      </c>
      <c r="M50" s="45">
        <v>84882000</v>
      </c>
      <c r="N50" s="45">
        <v>0</v>
      </c>
      <c r="O50" s="46" t="s">
        <v>52</v>
      </c>
      <c r="P50" s="81" t="s">
        <v>19</v>
      </c>
    </row>
    <row r="51" spans="1:16" ht="150" customHeight="1" thickBot="1" x14ac:dyDescent="0.3">
      <c r="B51" s="56"/>
      <c r="C51" s="56"/>
      <c r="D51" s="44" t="s">
        <v>118</v>
      </c>
      <c r="E51" s="44" t="s">
        <v>35</v>
      </c>
      <c r="F51" s="44" t="s">
        <v>61</v>
      </c>
      <c r="G51" s="45" t="s">
        <v>18</v>
      </c>
      <c r="H51" s="46" t="s">
        <v>17</v>
      </c>
      <c r="I51" s="46" t="s">
        <v>119</v>
      </c>
      <c r="J51" s="45">
        <v>131569660.526976</v>
      </c>
      <c r="K51" s="45">
        <v>131569660.526976</v>
      </c>
      <c r="L51" s="45">
        <v>119728391.07954817</v>
      </c>
      <c r="M51" s="45">
        <v>11841269.447427839</v>
      </c>
      <c r="N51" s="45">
        <v>0</v>
      </c>
      <c r="O51" s="46" t="s">
        <v>52</v>
      </c>
      <c r="P51" s="81" t="s">
        <v>19</v>
      </c>
    </row>
    <row r="52" spans="1:16" ht="39.75" customHeight="1" thickBot="1" x14ac:dyDescent="0.3">
      <c r="A52" s="1">
        <v>2</v>
      </c>
      <c r="B52" s="31" t="s">
        <v>28</v>
      </c>
      <c r="C52" s="30"/>
      <c r="D52" s="26"/>
      <c r="E52" s="27"/>
      <c r="F52" s="27"/>
      <c r="G52" s="27"/>
      <c r="H52" s="27"/>
      <c r="I52" s="27"/>
      <c r="J52" s="28">
        <f>SUM(J50:J51)</f>
        <v>216451660.52697599</v>
      </c>
      <c r="K52" s="28">
        <f t="shared" ref="K52:N52" si="22">SUM(K50:K51)</f>
        <v>216451660.52697599</v>
      </c>
      <c r="L52" s="28">
        <f t="shared" si="22"/>
        <v>119728391.07954817</v>
      </c>
      <c r="M52" s="28">
        <f t="shared" si="22"/>
        <v>96723269.447427839</v>
      </c>
      <c r="N52" s="28">
        <f t="shared" si="22"/>
        <v>0</v>
      </c>
      <c r="O52" s="28"/>
      <c r="P52" s="29"/>
    </row>
    <row r="53" spans="1:16" ht="150" customHeight="1" x14ac:dyDescent="0.25">
      <c r="B53" s="54" t="s">
        <v>27</v>
      </c>
      <c r="C53" s="54">
        <v>4825005110</v>
      </c>
      <c r="D53" s="51" t="s">
        <v>196</v>
      </c>
      <c r="E53" s="51" t="s">
        <v>17</v>
      </c>
      <c r="F53" s="51" t="s">
        <v>17</v>
      </c>
      <c r="G53" s="51" t="s">
        <v>17</v>
      </c>
      <c r="H53" s="82" t="s">
        <v>120</v>
      </c>
      <c r="I53" s="51" t="s">
        <v>17</v>
      </c>
      <c r="J53" s="83">
        <v>13320000</v>
      </c>
      <c r="K53" s="83">
        <v>13320000</v>
      </c>
      <c r="L53" s="83">
        <v>0</v>
      </c>
      <c r="M53" s="83">
        <v>13320000</v>
      </c>
      <c r="N53" s="83">
        <v>0</v>
      </c>
      <c r="O53" s="82" t="s">
        <v>52</v>
      </c>
      <c r="P53" s="84" t="s">
        <v>19</v>
      </c>
    </row>
    <row r="54" spans="1:16" ht="150" customHeight="1" x14ac:dyDescent="0.25">
      <c r="B54" s="55"/>
      <c r="C54" s="55"/>
      <c r="D54" s="51" t="s">
        <v>183</v>
      </c>
      <c r="E54" s="51" t="s">
        <v>17</v>
      </c>
      <c r="F54" s="51" t="s">
        <v>17</v>
      </c>
      <c r="G54" s="51" t="s">
        <v>17</v>
      </c>
      <c r="H54" s="82" t="s">
        <v>121</v>
      </c>
      <c r="I54" s="51" t="s">
        <v>17</v>
      </c>
      <c r="J54" s="83">
        <v>18023000</v>
      </c>
      <c r="K54" s="83">
        <v>18023000</v>
      </c>
      <c r="L54" s="83">
        <v>0</v>
      </c>
      <c r="M54" s="83">
        <v>18023000</v>
      </c>
      <c r="N54" s="83">
        <v>0</v>
      </c>
      <c r="O54" s="82" t="s">
        <v>52</v>
      </c>
      <c r="P54" s="84" t="s">
        <v>19</v>
      </c>
    </row>
    <row r="55" spans="1:16" ht="150" customHeight="1" thickBot="1" x14ac:dyDescent="0.3">
      <c r="B55" s="56"/>
      <c r="C55" s="56"/>
      <c r="D55" s="48" t="s">
        <v>184</v>
      </c>
      <c r="E55" s="48" t="s">
        <v>17</v>
      </c>
      <c r="F55" s="48" t="s">
        <v>17</v>
      </c>
      <c r="G55" s="48" t="s">
        <v>17</v>
      </c>
      <c r="H55" s="49" t="s">
        <v>122</v>
      </c>
      <c r="I55" s="48" t="s">
        <v>123</v>
      </c>
      <c r="J55" s="50">
        <v>4758600</v>
      </c>
      <c r="K55" s="50">
        <v>4758600</v>
      </c>
      <c r="L55" s="50">
        <v>0</v>
      </c>
      <c r="M55" s="50">
        <v>0</v>
      </c>
      <c r="N55" s="50">
        <v>4758600</v>
      </c>
      <c r="O55" s="49" t="s">
        <v>52</v>
      </c>
      <c r="P55" s="85" t="s">
        <v>19</v>
      </c>
    </row>
    <row r="56" spans="1:16" ht="39.950000000000003" customHeight="1" thickBot="1" x14ac:dyDescent="0.3">
      <c r="A56" s="1">
        <v>3</v>
      </c>
      <c r="B56" s="31" t="s">
        <v>32</v>
      </c>
      <c r="C56" s="30"/>
      <c r="D56" s="26"/>
      <c r="E56" s="27"/>
      <c r="F56" s="27"/>
      <c r="G56" s="27"/>
      <c r="H56" s="27"/>
      <c r="I56" s="27"/>
      <c r="J56" s="28">
        <f>SUM(J53:J55)</f>
        <v>36101600</v>
      </c>
      <c r="K56" s="28">
        <f t="shared" ref="K56:N56" si="23">SUM(K53:K55)</f>
        <v>36101600</v>
      </c>
      <c r="L56" s="28">
        <f t="shared" si="23"/>
        <v>0</v>
      </c>
      <c r="M56" s="28">
        <f t="shared" si="23"/>
        <v>31343000</v>
      </c>
      <c r="N56" s="28">
        <f t="shared" si="23"/>
        <v>4758600</v>
      </c>
      <c r="O56" s="28"/>
      <c r="P56" s="29"/>
    </row>
    <row r="57" spans="1:16" ht="150" customHeight="1" thickBot="1" x14ac:dyDescent="0.3">
      <c r="B57" s="51" t="s">
        <v>124</v>
      </c>
      <c r="C57" s="51">
        <v>4826022414</v>
      </c>
      <c r="D57" s="51" t="s">
        <v>185</v>
      </c>
      <c r="E57" s="51" t="s">
        <v>17</v>
      </c>
      <c r="F57" s="51" t="s">
        <v>17</v>
      </c>
      <c r="G57" s="51" t="s">
        <v>17</v>
      </c>
      <c r="H57" s="82" t="s">
        <v>125</v>
      </c>
      <c r="I57" s="51"/>
      <c r="J57" s="83">
        <v>9706509</v>
      </c>
      <c r="K57" s="83">
        <v>9706509</v>
      </c>
      <c r="L57" s="83">
        <v>0</v>
      </c>
      <c r="M57" s="83">
        <v>9706509</v>
      </c>
      <c r="N57" s="83">
        <v>0</v>
      </c>
      <c r="O57" s="82" t="s">
        <v>52</v>
      </c>
      <c r="P57" s="84" t="s">
        <v>19</v>
      </c>
    </row>
    <row r="58" spans="1:16" ht="39.75" customHeight="1" thickBot="1" x14ac:dyDescent="0.3">
      <c r="A58" s="1">
        <v>1</v>
      </c>
      <c r="B58" s="31" t="s">
        <v>29</v>
      </c>
      <c r="C58" s="30"/>
      <c r="D58" s="26"/>
      <c r="E58" s="27"/>
      <c r="F58" s="27"/>
      <c r="G58" s="27"/>
      <c r="H58" s="27"/>
      <c r="I58" s="27"/>
      <c r="J58" s="28">
        <f>SUM(J57)</f>
        <v>9706509</v>
      </c>
      <c r="K58" s="28">
        <f t="shared" ref="K58:N58" si="24">SUM(K57)</f>
        <v>9706509</v>
      </c>
      <c r="L58" s="28">
        <f t="shared" si="24"/>
        <v>0</v>
      </c>
      <c r="M58" s="28">
        <f t="shared" si="24"/>
        <v>9706509</v>
      </c>
      <c r="N58" s="28">
        <f t="shared" si="24"/>
        <v>0</v>
      </c>
      <c r="O58" s="28"/>
      <c r="P58" s="29"/>
    </row>
    <row r="59" spans="1:16" ht="150" customHeight="1" thickBot="1" x14ac:dyDescent="0.3">
      <c r="B59" s="51" t="s">
        <v>40</v>
      </c>
      <c r="C59" s="51">
        <v>4825013424</v>
      </c>
      <c r="D59" s="3" t="s">
        <v>186</v>
      </c>
      <c r="E59" s="3" t="s">
        <v>17</v>
      </c>
      <c r="F59" s="3" t="s">
        <v>17</v>
      </c>
      <c r="G59" s="3" t="s">
        <v>37</v>
      </c>
      <c r="H59" s="4" t="s">
        <v>126</v>
      </c>
      <c r="I59" s="3" t="s">
        <v>127</v>
      </c>
      <c r="J59" s="5">
        <v>12295000</v>
      </c>
      <c r="K59" s="5">
        <v>12295000</v>
      </c>
      <c r="L59" s="5">
        <v>0</v>
      </c>
      <c r="M59" s="5">
        <v>12295000</v>
      </c>
      <c r="N59" s="5">
        <v>0</v>
      </c>
      <c r="O59" s="4" t="s">
        <v>52</v>
      </c>
      <c r="P59" s="80" t="s">
        <v>19</v>
      </c>
    </row>
    <row r="60" spans="1:16" ht="39.75" customHeight="1" thickBot="1" x14ac:dyDescent="0.3">
      <c r="A60" s="1">
        <v>1</v>
      </c>
      <c r="B60" s="31" t="s">
        <v>29</v>
      </c>
      <c r="C60" s="30"/>
      <c r="D60" s="26"/>
      <c r="E60" s="27"/>
      <c r="F60" s="27"/>
      <c r="G60" s="27"/>
      <c r="H60" s="27"/>
      <c r="I60" s="27"/>
      <c r="J60" s="28">
        <f>SUM(J59)</f>
        <v>12295000</v>
      </c>
      <c r="K60" s="28">
        <f t="shared" ref="K60:N60" si="25">SUM(K59)</f>
        <v>12295000</v>
      </c>
      <c r="L60" s="28">
        <f t="shared" si="25"/>
        <v>0</v>
      </c>
      <c r="M60" s="28">
        <f t="shared" si="25"/>
        <v>12295000</v>
      </c>
      <c r="N60" s="28">
        <f t="shared" si="25"/>
        <v>0</v>
      </c>
      <c r="O60" s="28"/>
      <c r="P60" s="29"/>
    </row>
    <row r="61" spans="1:16" ht="150" customHeight="1" thickBot="1" x14ac:dyDescent="0.3">
      <c r="B61" s="51" t="s">
        <v>128</v>
      </c>
      <c r="C61" s="51">
        <v>4826008459</v>
      </c>
      <c r="D61" s="44" t="s">
        <v>129</v>
      </c>
      <c r="E61" s="44" t="s">
        <v>43</v>
      </c>
      <c r="F61" s="44" t="s">
        <v>130</v>
      </c>
      <c r="G61" s="45" t="s">
        <v>24</v>
      </c>
      <c r="H61" s="46" t="s">
        <v>131</v>
      </c>
      <c r="I61" s="46" t="s">
        <v>17</v>
      </c>
      <c r="J61" s="45">
        <v>30138132</v>
      </c>
      <c r="K61" s="45">
        <v>30138132</v>
      </c>
      <c r="L61" s="45">
        <v>27425700</v>
      </c>
      <c r="M61" s="45">
        <v>2712432</v>
      </c>
      <c r="N61" s="45">
        <v>0</v>
      </c>
      <c r="O61" s="46" t="s">
        <v>52</v>
      </c>
      <c r="P61" s="81" t="s">
        <v>19</v>
      </c>
    </row>
    <row r="62" spans="1:16" ht="39.75" customHeight="1" thickBot="1" x14ac:dyDescent="0.3">
      <c r="A62" s="1">
        <v>1</v>
      </c>
      <c r="B62" s="31" t="s">
        <v>29</v>
      </c>
      <c r="C62" s="30"/>
      <c r="D62" s="26"/>
      <c r="E62" s="27"/>
      <c r="F62" s="27"/>
      <c r="G62" s="27"/>
      <c r="H62" s="27"/>
      <c r="I62" s="27"/>
      <c r="J62" s="28">
        <f>SUM(J61)</f>
        <v>30138132</v>
      </c>
      <c r="K62" s="28">
        <f t="shared" ref="K62:N62" si="26">SUM(K61)</f>
        <v>30138132</v>
      </c>
      <c r="L62" s="28">
        <f t="shared" si="26"/>
        <v>27425700</v>
      </c>
      <c r="M62" s="28">
        <f t="shared" si="26"/>
        <v>2712432</v>
      </c>
      <c r="N62" s="28">
        <f t="shared" si="26"/>
        <v>0</v>
      </c>
      <c r="O62" s="28"/>
      <c r="P62" s="29"/>
    </row>
    <row r="63" spans="1:16" ht="150" customHeight="1" thickBot="1" x14ac:dyDescent="0.3">
      <c r="B63" s="51" t="s">
        <v>132</v>
      </c>
      <c r="C63" s="51">
        <v>4826073200</v>
      </c>
      <c r="D63" s="3" t="s">
        <v>133</v>
      </c>
      <c r="E63" s="3" t="s">
        <v>17</v>
      </c>
      <c r="F63" s="3" t="s">
        <v>17</v>
      </c>
      <c r="G63" s="3" t="s">
        <v>134</v>
      </c>
      <c r="H63" s="3" t="s">
        <v>135</v>
      </c>
      <c r="I63" s="4" t="s">
        <v>127</v>
      </c>
      <c r="J63" s="5">
        <v>5030000</v>
      </c>
      <c r="K63" s="5">
        <v>5030000</v>
      </c>
      <c r="L63" s="5">
        <v>0</v>
      </c>
      <c r="M63" s="5">
        <v>5030000</v>
      </c>
      <c r="N63" s="5">
        <v>0</v>
      </c>
      <c r="O63" s="5" t="s">
        <v>52</v>
      </c>
      <c r="P63" s="80" t="s">
        <v>19</v>
      </c>
    </row>
    <row r="64" spans="1:16" ht="39.75" customHeight="1" thickBot="1" x14ac:dyDescent="0.3">
      <c r="A64" s="1">
        <v>1</v>
      </c>
      <c r="B64" s="31" t="s">
        <v>29</v>
      </c>
      <c r="C64" s="30"/>
      <c r="D64" s="26"/>
      <c r="E64" s="27"/>
      <c r="F64" s="27"/>
      <c r="G64" s="27"/>
      <c r="H64" s="27"/>
      <c r="I64" s="27"/>
      <c r="J64" s="28">
        <f>SUM(J63)</f>
        <v>5030000</v>
      </c>
      <c r="K64" s="28">
        <f t="shared" ref="K64:N64" si="27">SUM(K63)</f>
        <v>5030000</v>
      </c>
      <c r="L64" s="28">
        <f t="shared" si="27"/>
        <v>0</v>
      </c>
      <c r="M64" s="28">
        <f t="shared" si="27"/>
        <v>5030000</v>
      </c>
      <c r="N64" s="28">
        <f t="shared" si="27"/>
        <v>0</v>
      </c>
      <c r="O64" s="28"/>
      <c r="P64" s="29"/>
    </row>
    <row r="65" spans="1:16" ht="150" customHeight="1" thickBot="1" x14ac:dyDescent="0.3">
      <c r="B65" s="51" t="s">
        <v>136</v>
      </c>
      <c r="C65" s="51">
        <v>4826085301</v>
      </c>
      <c r="D65" s="48" t="s">
        <v>187</v>
      </c>
      <c r="E65" s="48" t="s">
        <v>17</v>
      </c>
      <c r="F65" s="48" t="s">
        <v>17</v>
      </c>
      <c r="G65" s="48" t="s">
        <v>17</v>
      </c>
      <c r="H65" s="49" t="s">
        <v>137</v>
      </c>
      <c r="I65" s="48" t="s">
        <v>138</v>
      </c>
      <c r="J65" s="50">
        <v>18500000</v>
      </c>
      <c r="K65" s="50">
        <v>18500000</v>
      </c>
      <c r="L65" s="50">
        <v>0</v>
      </c>
      <c r="M65" s="50">
        <v>0</v>
      </c>
      <c r="N65" s="50">
        <v>18500000</v>
      </c>
      <c r="O65" s="86" t="s">
        <v>52</v>
      </c>
      <c r="P65" s="87" t="s">
        <v>19</v>
      </c>
    </row>
    <row r="66" spans="1:16" ht="39.75" customHeight="1" thickBot="1" x14ac:dyDescent="0.3">
      <c r="A66" s="1">
        <v>1</v>
      </c>
      <c r="B66" s="31" t="s">
        <v>29</v>
      </c>
      <c r="C66" s="30"/>
      <c r="D66" s="26"/>
      <c r="E66" s="27"/>
      <c r="F66" s="27"/>
      <c r="G66" s="27"/>
      <c r="H66" s="27"/>
      <c r="I66" s="27"/>
      <c r="J66" s="28">
        <f>SUM(J65)</f>
        <v>18500000</v>
      </c>
      <c r="K66" s="28">
        <f t="shared" ref="K66:N66" si="28">SUM(K65)</f>
        <v>18500000</v>
      </c>
      <c r="L66" s="28">
        <f t="shared" si="28"/>
        <v>0</v>
      </c>
      <c r="M66" s="28">
        <f t="shared" si="28"/>
        <v>0</v>
      </c>
      <c r="N66" s="28">
        <f t="shared" si="28"/>
        <v>18500000</v>
      </c>
      <c r="O66" s="28"/>
      <c r="P66" s="29"/>
    </row>
    <row r="67" spans="1:16" ht="150" customHeight="1" x14ac:dyDescent="0.25">
      <c r="B67" s="54" t="s">
        <v>139</v>
      </c>
      <c r="C67" s="54">
        <v>4826143955</v>
      </c>
      <c r="D67" s="48" t="s">
        <v>188</v>
      </c>
      <c r="E67" s="48" t="s">
        <v>17</v>
      </c>
      <c r="F67" s="48" t="s">
        <v>17</v>
      </c>
      <c r="G67" s="48" t="s">
        <v>17</v>
      </c>
      <c r="H67" s="49" t="s">
        <v>140</v>
      </c>
      <c r="I67" s="48" t="s">
        <v>141</v>
      </c>
      <c r="J67" s="50">
        <v>10000000</v>
      </c>
      <c r="K67" s="50">
        <v>10000000</v>
      </c>
      <c r="L67" s="50">
        <v>0</v>
      </c>
      <c r="M67" s="50">
        <v>10000000</v>
      </c>
      <c r="N67" s="50">
        <v>0</v>
      </c>
      <c r="O67" s="49" t="s">
        <v>52</v>
      </c>
      <c r="P67" s="85" t="s">
        <v>19</v>
      </c>
    </row>
    <row r="68" spans="1:16" ht="150" customHeight="1" thickBot="1" x14ac:dyDescent="0.3">
      <c r="B68" s="56"/>
      <c r="C68" s="56"/>
      <c r="D68" s="48" t="s">
        <v>142</v>
      </c>
      <c r="E68" s="48" t="s">
        <v>17</v>
      </c>
      <c r="F68" s="48" t="s">
        <v>17</v>
      </c>
      <c r="G68" s="48" t="s">
        <v>17</v>
      </c>
      <c r="H68" s="49" t="s">
        <v>143</v>
      </c>
      <c r="I68" s="48" t="s">
        <v>144</v>
      </c>
      <c r="J68" s="50">
        <v>3245008.05</v>
      </c>
      <c r="K68" s="50">
        <v>3245008.05</v>
      </c>
      <c r="L68" s="50">
        <v>0</v>
      </c>
      <c r="M68" s="50">
        <v>0</v>
      </c>
      <c r="N68" s="50">
        <v>3245008.05</v>
      </c>
      <c r="O68" s="49" t="s">
        <v>52</v>
      </c>
      <c r="P68" s="85" t="s">
        <v>19</v>
      </c>
    </row>
    <row r="69" spans="1:16" ht="39.75" customHeight="1" thickBot="1" x14ac:dyDescent="0.3">
      <c r="A69" s="1">
        <v>2</v>
      </c>
      <c r="B69" s="31" t="s">
        <v>28</v>
      </c>
      <c r="C69" s="30"/>
      <c r="D69" s="26"/>
      <c r="E69" s="27"/>
      <c r="F69" s="27"/>
      <c r="G69" s="27"/>
      <c r="H69" s="27"/>
      <c r="I69" s="27"/>
      <c r="J69" s="28">
        <f>SUM(J67:J68)</f>
        <v>13245008.050000001</v>
      </c>
      <c r="K69" s="28">
        <f t="shared" ref="K69:N69" si="29">SUM(K67:K68)</f>
        <v>13245008.050000001</v>
      </c>
      <c r="L69" s="28">
        <f t="shared" si="29"/>
        <v>0</v>
      </c>
      <c r="M69" s="28">
        <f t="shared" si="29"/>
        <v>10000000</v>
      </c>
      <c r="N69" s="28">
        <f t="shared" si="29"/>
        <v>3245008.05</v>
      </c>
      <c r="O69" s="28"/>
      <c r="P69" s="29"/>
    </row>
    <row r="70" spans="1:16" ht="150" customHeight="1" thickBot="1" x14ac:dyDescent="0.3">
      <c r="B70" s="51" t="s">
        <v>145</v>
      </c>
      <c r="C70" s="51">
        <v>4826121447</v>
      </c>
      <c r="D70" s="3" t="s">
        <v>146</v>
      </c>
      <c r="E70" s="3" t="s">
        <v>17</v>
      </c>
      <c r="F70" s="3" t="s">
        <v>17</v>
      </c>
      <c r="G70" s="3" t="s">
        <v>38</v>
      </c>
      <c r="H70" s="3" t="s">
        <v>147</v>
      </c>
      <c r="I70" s="4" t="s">
        <v>148</v>
      </c>
      <c r="J70" s="5">
        <v>19900000</v>
      </c>
      <c r="K70" s="5">
        <v>19900000</v>
      </c>
      <c r="L70" s="5">
        <v>0</v>
      </c>
      <c r="M70" s="5">
        <v>19900000</v>
      </c>
      <c r="N70" s="5">
        <v>0</v>
      </c>
      <c r="O70" s="5" t="s">
        <v>52</v>
      </c>
      <c r="P70" s="80" t="s">
        <v>19</v>
      </c>
    </row>
    <row r="71" spans="1:16" ht="39.75" customHeight="1" thickBot="1" x14ac:dyDescent="0.3">
      <c r="A71" s="1">
        <v>1</v>
      </c>
      <c r="B71" s="31" t="s">
        <v>29</v>
      </c>
      <c r="C71" s="30"/>
      <c r="D71" s="26"/>
      <c r="E71" s="27"/>
      <c r="F71" s="27"/>
      <c r="G71" s="27"/>
      <c r="H71" s="27"/>
      <c r="I71" s="27"/>
      <c r="J71" s="28">
        <f>SUM(J70)</f>
        <v>19900000</v>
      </c>
      <c r="K71" s="28">
        <f t="shared" ref="K71:N71" si="30">SUM(K70)</f>
        <v>19900000</v>
      </c>
      <c r="L71" s="28">
        <f t="shared" si="30"/>
        <v>0</v>
      </c>
      <c r="M71" s="28">
        <f t="shared" si="30"/>
        <v>19900000</v>
      </c>
      <c r="N71" s="28">
        <f t="shared" si="30"/>
        <v>0</v>
      </c>
      <c r="O71" s="28"/>
      <c r="P71" s="29"/>
    </row>
    <row r="72" spans="1:16" ht="150" customHeight="1" x14ac:dyDescent="0.25">
      <c r="B72" s="54" t="s">
        <v>149</v>
      </c>
      <c r="C72" s="54">
        <v>4825004194</v>
      </c>
      <c r="D72" s="3" t="s">
        <v>189</v>
      </c>
      <c r="E72" s="3" t="s">
        <v>17</v>
      </c>
      <c r="F72" s="3" t="s">
        <v>17</v>
      </c>
      <c r="G72" s="3" t="s">
        <v>18</v>
      </c>
      <c r="H72" s="3" t="s">
        <v>150</v>
      </c>
      <c r="I72" s="4" t="s">
        <v>151</v>
      </c>
      <c r="J72" s="5">
        <v>17144330</v>
      </c>
      <c r="K72" s="5">
        <v>17144330</v>
      </c>
      <c r="L72" s="5">
        <v>0</v>
      </c>
      <c r="M72" s="5">
        <v>17144330</v>
      </c>
      <c r="N72" s="5">
        <v>0</v>
      </c>
      <c r="O72" s="5" t="s">
        <v>52</v>
      </c>
      <c r="P72" s="80" t="s">
        <v>19</v>
      </c>
    </row>
    <row r="73" spans="1:16" ht="150" customHeight="1" thickBot="1" x14ac:dyDescent="0.3">
      <c r="B73" s="56"/>
      <c r="C73" s="56"/>
      <c r="D73" s="3" t="s">
        <v>190</v>
      </c>
      <c r="E73" s="3" t="s">
        <v>17</v>
      </c>
      <c r="F73" s="3" t="s">
        <v>17</v>
      </c>
      <c r="G73" s="3" t="s">
        <v>18</v>
      </c>
      <c r="H73" s="3" t="s">
        <v>152</v>
      </c>
      <c r="I73" s="4" t="s">
        <v>20</v>
      </c>
      <c r="J73" s="5">
        <v>4355607.3</v>
      </c>
      <c r="K73" s="5">
        <v>4355607.3</v>
      </c>
      <c r="L73" s="5">
        <v>0</v>
      </c>
      <c r="M73" s="5">
        <v>4355607.3</v>
      </c>
      <c r="N73" s="5">
        <v>0</v>
      </c>
      <c r="O73" s="5" t="s">
        <v>52</v>
      </c>
      <c r="P73" s="80" t="s">
        <v>19</v>
      </c>
    </row>
    <row r="74" spans="1:16" ht="39.75" customHeight="1" thickBot="1" x14ac:dyDescent="0.3">
      <c r="A74" s="1">
        <v>2</v>
      </c>
      <c r="B74" s="31" t="s">
        <v>162</v>
      </c>
      <c r="C74" s="30"/>
      <c r="D74" s="26"/>
      <c r="E74" s="27"/>
      <c r="F74" s="27"/>
      <c r="G74" s="27"/>
      <c r="H74" s="27"/>
      <c r="I74" s="27"/>
      <c r="J74" s="28">
        <f>SUM(J72:J73)</f>
        <v>21499937.300000001</v>
      </c>
      <c r="K74" s="28">
        <f t="shared" ref="K74:O74" si="31">SUM(K72:K73)</f>
        <v>21499937.300000001</v>
      </c>
      <c r="L74" s="28">
        <f t="shared" si="31"/>
        <v>0</v>
      </c>
      <c r="M74" s="28">
        <f t="shared" si="31"/>
        <v>21499937.300000001</v>
      </c>
      <c r="N74" s="28">
        <f t="shared" si="31"/>
        <v>0</v>
      </c>
      <c r="O74" s="28"/>
      <c r="P74" s="29"/>
    </row>
    <row r="75" spans="1:16" ht="194.25" customHeight="1" x14ac:dyDescent="0.25">
      <c r="B75" s="54" t="s">
        <v>153</v>
      </c>
      <c r="C75" s="54">
        <v>4825053843</v>
      </c>
      <c r="D75" s="44" t="s">
        <v>191</v>
      </c>
      <c r="E75" s="44" t="s">
        <v>36</v>
      </c>
      <c r="F75" s="44" t="s">
        <v>154</v>
      </c>
      <c r="G75" s="45" t="s">
        <v>17</v>
      </c>
      <c r="H75" s="46" t="s">
        <v>155</v>
      </c>
      <c r="I75" s="46" t="s">
        <v>156</v>
      </c>
      <c r="J75" s="45">
        <v>4158000</v>
      </c>
      <c r="K75" s="45">
        <v>4158000</v>
      </c>
      <c r="L75" s="45">
        <v>4158000</v>
      </c>
      <c r="M75" s="45">
        <v>0</v>
      </c>
      <c r="N75" s="45">
        <v>0</v>
      </c>
      <c r="O75" s="46" t="s">
        <v>52</v>
      </c>
      <c r="P75" s="81" t="s">
        <v>19</v>
      </c>
    </row>
    <row r="76" spans="1:16" ht="194.25" customHeight="1" x14ac:dyDescent="0.25">
      <c r="B76" s="55"/>
      <c r="C76" s="55"/>
      <c r="D76" s="44" t="s">
        <v>192</v>
      </c>
      <c r="E76" s="44" t="s">
        <v>36</v>
      </c>
      <c r="F76" s="44" t="s">
        <v>154</v>
      </c>
      <c r="G76" s="45" t="s">
        <v>17</v>
      </c>
      <c r="H76" s="46" t="s">
        <v>157</v>
      </c>
      <c r="I76" s="46" t="s">
        <v>156</v>
      </c>
      <c r="J76" s="45">
        <v>5930000</v>
      </c>
      <c r="K76" s="45">
        <v>5930000</v>
      </c>
      <c r="L76" s="45">
        <v>5930000</v>
      </c>
      <c r="M76" s="45">
        <v>0</v>
      </c>
      <c r="N76" s="45">
        <v>0</v>
      </c>
      <c r="O76" s="46" t="s">
        <v>52</v>
      </c>
      <c r="P76" s="81" t="s">
        <v>19</v>
      </c>
    </row>
    <row r="77" spans="1:16" ht="194.25" customHeight="1" x14ac:dyDescent="0.25">
      <c r="B77" s="55"/>
      <c r="C77" s="55"/>
      <c r="D77" s="44" t="s">
        <v>193</v>
      </c>
      <c r="E77" s="44" t="s">
        <v>36</v>
      </c>
      <c r="F77" s="44" t="s">
        <v>154</v>
      </c>
      <c r="G77" s="45" t="s">
        <v>17</v>
      </c>
      <c r="H77" s="46" t="s">
        <v>158</v>
      </c>
      <c r="I77" s="46" t="s">
        <v>159</v>
      </c>
      <c r="J77" s="45">
        <v>4781200</v>
      </c>
      <c r="K77" s="45">
        <v>4781200</v>
      </c>
      <c r="L77" s="45">
        <v>4781200</v>
      </c>
      <c r="M77" s="45">
        <v>0</v>
      </c>
      <c r="N77" s="45">
        <v>0</v>
      </c>
      <c r="O77" s="46" t="s">
        <v>52</v>
      </c>
      <c r="P77" s="81" t="s">
        <v>19</v>
      </c>
    </row>
    <row r="78" spans="1:16" ht="194.25" customHeight="1" thickBot="1" x14ac:dyDescent="0.3">
      <c r="B78" s="56"/>
      <c r="C78" s="56"/>
      <c r="D78" s="44" t="s">
        <v>194</v>
      </c>
      <c r="E78" s="44" t="s">
        <v>36</v>
      </c>
      <c r="F78" s="44" t="s">
        <v>154</v>
      </c>
      <c r="G78" s="45" t="s">
        <v>17</v>
      </c>
      <c r="H78" s="46" t="s">
        <v>160</v>
      </c>
      <c r="I78" s="46" t="s">
        <v>159</v>
      </c>
      <c r="J78" s="45">
        <v>5234400</v>
      </c>
      <c r="K78" s="45">
        <v>5234400</v>
      </c>
      <c r="L78" s="45">
        <v>5234400</v>
      </c>
      <c r="M78" s="45">
        <v>0</v>
      </c>
      <c r="N78" s="45">
        <v>0</v>
      </c>
      <c r="O78" s="46" t="s">
        <v>52</v>
      </c>
      <c r="P78" s="81" t="s">
        <v>19</v>
      </c>
    </row>
    <row r="79" spans="1:16" ht="39.950000000000003" customHeight="1" thickBot="1" x14ac:dyDescent="0.3">
      <c r="A79" s="1">
        <v>4</v>
      </c>
      <c r="B79" s="31" t="s">
        <v>44</v>
      </c>
      <c r="C79" s="30"/>
      <c r="D79" s="26"/>
      <c r="E79" s="27"/>
      <c r="F79" s="27"/>
      <c r="G79" s="27"/>
      <c r="H79" s="27"/>
      <c r="I79" s="27"/>
      <c r="J79" s="28">
        <f>SUM(J75:J78)</f>
        <v>20103600</v>
      </c>
      <c r="K79" s="28">
        <f t="shared" ref="K79:N79" si="32">SUM(K75:K78)</f>
        <v>20103600</v>
      </c>
      <c r="L79" s="28">
        <f t="shared" si="32"/>
        <v>20103600</v>
      </c>
      <c r="M79" s="28">
        <f t="shared" si="32"/>
        <v>0</v>
      </c>
      <c r="N79" s="28">
        <f t="shared" si="32"/>
        <v>0</v>
      </c>
      <c r="O79" s="28"/>
      <c r="P79" s="29"/>
    </row>
    <row r="80" spans="1:16" ht="69.75" customHeight="1" x14ac:dyDescent="0.25">
      <c r="A80" s="47">
        <f>SUM(A6:A79)</f>
        <v>52</v>
      </c>
      <c r="B80" s="77" t="s">
        <v>165</v>
      </c>
      <c r="C80" s="78"/>
      <c r="D80" s="78"/>
      <c r="E80" s="79"/>
      <c r="F80" s="32"/>
      <c r="G80" s="32"/>
      <c r="H80" s="33"/>
      <c r="I80" s="34">
        <f>I83+I82+I81</f>
        <v>52</v>
      </c>
      <c r="J80" s="35">
        <f>J8+J10+J15+J30+J32+J34+J39+J41+J43+J46+J49+J52+J56+J58+J60+J62+J64+J66+J69+J71+J74+J79</f>
        <v>779989067.64505589</v>
      </c>
      <c r="K80" s="35">
        <f t="shared" ref="K80:N80" si="33">K81+K82+K83</f>
        <v>779989067.64505601</v>
      </c>
      <c r="L80" s="35">
        <f t="shared" si="33"/>
        <v>266851485.54730096</v>
      </c>
      <c r="M80" s="35">
        <f t="shared" si="33"/>
        <v>469529387.04775506</v>
      </c>
      <c r="N80" s="35">
        <f t="shared" si="33"/>
        <v>43608195.049999997</v>
      </c>
      <c r="O80" s="21"/>
      <c r="P80" s="36"/>
    </row>
    <row r="81" spans="2:16" ht="69.95" customHeight="1" x14ac:dyDescent="0.25">
      <c r="B81" s="6" t="s">
        <v>163</v>
      </c>
      <c r="C81" s="7"/>
      <c r="D81" s="7"/>
      <c r="E81" s="7"/>
      <c r="F81" s="8"/>
      <c r="G81" s="8"/>
      <c r="H81" s="8"/>
      <c r="I81" s="9">
        <v>8</v>
      </c>
      <c r="J81" s="10">
        <f>J9+J50+J51+J61+J75+J76+J77+J78</f>
        <v>297751990.97505599</v>
      </c>
      <c r="K81" s="10">
        <f>K9+K50+K51+K61+K75+K76+K77+K78</f>
        <v>297751990.97505599</v>
      </c>
      <c r="L81" s="10">
        <f>L9+L50+L51+L61+L75+L76+L77+L78</f>
        <v>195521015.66730097</v>
      </c>
      <c r="M81" s="10">
        <f>M9+M50+M51+M61+M75+M76+M77+M78</f>
        <v>102230975.30775504</v>
      </c>
      <c r="N81" s="10">
        <f>N9+N50+N51+N61+N75+N76+N77+N78</f>
        <v>0</v>
      </c>
      <c r="O81" s="10"/>
      <c r="P81" s="11"/>
    </row>
    <row r="82" spans="2:16" ht="69.95" customHeight="1" x14ac:dyDescent="0.25">
      <c r="B82" s="74" t="s">
        <v>197</v>
      </c>
      <c r="C82" s="75"/>
      <c r="D82" s="75"/>
      <c r="E82" s="76"/>
      <c r="F82" s="12"/>
      <c r="G82" s="12"/>
      <c r="H82" s="12"/>
      <c r="I82" s="37">
        <v>30</v>
      </c>
      <c r="J82" s="13">
        <f>J6+J7+J14+J16+J17+J18+J19+J20+J21+J22+J23+J24+J25+J26+J27+J28+J29+J31+J33+J35+J36+J37+J38+J44+J45+J59+J63+J70+J72+J73</f>
        <v>349889089.18000001</v>
      </c>
      <c r="K82" s="13">
        <f t="shared" ref="K82:N82" si="34">K6+K7+K14+K16+K17+K18+K19+K20+K21+K22+K23+K24+K25+K26+K27+K28+K29+K31+K33+K35+K36+K37+K38+K44+K45+K59+K63+K70+K72+K73</f>
        <v>349889089.18000001</v>
      </c>
      <c r="L82" s="13">
        <f t="shared" si="34"/>
        <v>71330469.879999995</v>
      </c>
      <c r="M82" s="13">
        <f t="shared" si="34"/>
        <v>278558619.30000001</v>
      </c>
      <c r="N82" s="13">
        <f t="shared" si="34"/>
        <v>0</v>
      </c>
      <c r="O82" s="13"/>
      <c r="P82" s="14"/>
    </row>
    <row r="83" spans="2:16" ht="69.95" customHeight="1" thickBot="1" x14ac:dyDescent="0.3">
      <c r="B83" s="15" t="s">
        <v>164</v>
      </c>
      <c r="C83" s="16"/>
      <c r="D83" s="16"/>
      <c r="E83" s="16"/>
      <c r="F83" s="17"/>
      <c r="G83" s="17"/>
      <c r="H83" s="17"/>
      <c r="I83" s="18">
        <v>14</v>
      </c>
      <c r="J83" s="19">
        <f>J11+J12+J13+J40+J42+J47+J48+J53+J54+J55+J57+J65+J67+J68</f>
        <v>132347987.48999999</v>
      </c>
      <c r="K83" s="19">
        <f>K11+K12+K13+K40+K42+K47+K48+K53+K54+K55+K57+K65+K67+K68</f>
        <v>132347987.48999999</v>
      </c>
      <c r="L83" s="19">
        <f>L11+L12+L13+L40+L42+L47+L48+L53+L54+L55+L57+L65+L67+L68</f>
        <v>0</v>
      </c>
      <c r="M83" s="19">
        <f>M11+M12+M13+M40+M42+M47+M48+M53+M54+M55+M57+M65+M67+M68</f>
        <v>88739792.439999998</v>
      </c>
      <c r="N83" s="19">
        <f>N11+N12+N13+N40+N42+N47+N48+N53+N54+N55+N57+N65+N67+N68</f>
        <v>43608195.049999997</v>
      </c>
      <c r="O83" s="19"/>
      <c r="P83" s="20"/>
    </row>
    <row r="84" spans="2:16" ht="60" customHeight="1" thickBot="1" x14ac:dyDescent="0.3">
      <c r="B84" s="38"/>
      <c r="C84" s="39"/>
      <c r="D84" s="39"/>
      <c r="E84" s="40"/>
      <c r="F84" s="41"/>
      <c r="G84" s="41"/>
      <c r="H84" s="40"/>
      <c r="I84" s="40"/>
      <c r="J84" s="40"/>
      <c r="K84" s="40"/>
      <c r="L84" s="40"/>
      <c r="M84" s="41"/>
      <c r="N84" s="41"/>
      <c r="O84" s="42"/>
      <c r="P84" s="43"/>
    </row>
  </sheetData>
  <mergeCells count="38">
    <mergeCell ref="B75:B78"/>
    <mergeCell ref="C75:C78"/>
    <mergeCell ref="B72:B73"/>
    <mergeCell ref="C72:C73"/>
    <mergeCell ref="B67:B68"/>
    <mergeCell ref="C67:C68"/>
    <mergeCell ref="B47:B48"/>
    <mergeCell ref="C47:C48"/>
    <mergeCell ref="B50:B51"/>
    <mergeCell ref="C50:C51"/>
    <mergeCell ref="B53:B55"/>
    <mergeCell ref="C53:C55"/>
    <mergeCell ref="C16:C29"/>
    <mergeCell ref="B35:B38"/>
    <mergeCell ref="C35:C38"/>
    <mergeCell ref="B44:B45"/>
    <mergeCell ref="C44:C45"/>
    <mergeCell ref="B82:E82"/>
    <mergeCell ref="B80:E80"/>
    <mergeCell ref="B2:P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N3"/>
    <mergeCell ref="O3:O4"/>
    <mergeCell ref="P3:P4"/>
    <mergeCell ref="B5:P5"/>
    <mergeCell ref="B6:B7"/>
    <mergeCell ref="C6:C7"/>
    <mergeCell ref="B11:B14"/>
    <mergeCell ref="C11:C14"/>
    <mergeCell ref="B16:B29"/>
  </mergeCells>
  <dataValidations count="1">
    <dataValidation type="list" allowBlank="1" showInputMessage="1" showErrorMessage="1" promptTitle="эл. аукцион; эл. конкурс" sqref="P84 P35 P12:P14 P47 P37:P38 P55 P7 P42 P44:P45 P59 P61 P63 P65 P67:P68 P70 P19:P29" xr:uid="{CE65AC86-F721-4CA3-82F0-FB64FA909B1F}">
      <formula1>"эл. аукцион, эл. конкурс, запрос котировок в эл. форме"</formula1>
    </dataValidation>
  </dataValidations>
  <printOptions horizontalCentered="1"/>
  <pageMargins left="0" right="0" top="0.74803149606299213" bottom="0.74803149606299213" header="0.31496062992125984" footer="0.31496062992125984"/>
  <pageSetup paperSize="9" scale="2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ЦЗ_АПРЕЛЬ </vt:lpstr>
      <vt:lpstr>'ЦЗ_АПРЕЛЬ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u1505</dc:creator>
  <cp:lastModifiedBy>u1505</cp:lastModifiedBy>
  <dcterms:created xsi:type="dcterms:W3CDTF">2026-02-04T06:08:44Z</dcterms:created>
  <dcterms:modified xsi:type="dcterms:W3CDTF">2026-04-07T11:52:04Z</dcterms:modified>
</cp:coreProperties>
</file>