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_2026 год\на Сайт\с учетом госпрограмм\"/>
    </mc:Choice>
  </mc:AlternateContent>
  <xr:revisionPtr revIDLastSave="0" documentId="13_ncr:1_{B556A733-03F5-4868-AE87-BC87CA971659}" xr6:coauthVersionLast="43" xr6:coauthVersionMax="43" xr10:uidLastSave="{00000000-0000-0000-0000-000000000000}"/>
  <bookViews>
    <workbookView xWindow="-120" yWindow="-120" windowWidth="29040" windowHeight="15840" tabRatio="599" xr2:uid="{00000000-000D-0000-FFFF-FFFF00000000}"/>
  </bookViews>
  <sheets>
    <sheet name="2026_ЦЗ" sheetId="1" r:id="rId1"/>
    <sheet name="Лист2" sheetId="4" state="hidden" r:id="rId2"/>
  </sheets>
  <definedNames>
    <definedName name="_xlnm.Print_Area" localSheetId="0">'2026_ЦЗ'!$A$1:$R$124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20" i="1" l="1"/>
  <c r="L120" i="1"/>
  <c r="M120" i="1"/>
  <c r="N120" i="1"/>
  <c r="O120" i="1"/>
  <c r="J120" i="1"/>
  <c r="K112" i="1" l="1"/>
  <c r="K117" i="1" s="1"/>
  <c r="K114" i="1" s="1"/>
  <c r="K113" i="1"/>
  <c r="J113" i="1"/>
  <c r="L117" i="1"/>
  <c r="M117" i="1"/>
  <c r="N117" i="1"/>
  <c r="O117" i="1"/>
  <c r="J117" i="1"/>
  <c r="L114" i="1"/>
  <c r="O114" i="1"/>
  <c r="J114" i="1"/>
  <c r="K105" i="1"/>
  <c r="K110" i="1" s="1"/>
  <c r="J110" i="1"/>
  <c r="K100" i="1"/>
  <c r="L100" i="1"/>
  <c r="M100" i="1"/>
  <c r="N100" i="1"/>
  <c r="O100" i="1"/>
  <c r="J100" i="1"/>
  <c r="J92" i="1"/>
  <c r="J93" i="1" s="1"/>
  <c r="K91" i="1"/>
  <c r="K90" i="1"/>
  <c r="K92" i="1" s="1"/>
  <c r="O110" i="1"/>
  <c r="N110" i="1"/>
  <c r="L110" i="1"/>
  <c r="M110" i="1"/>
  <c r="L106" i="1"/>
  <c r="L107" i="1" s="1"/>
  <c r="M106" i="1"/>
  <c r="M107" i="1" s="1"/>
  <c r="N106" i="1"/>
  <c r="N107" i="1" s="1"/>
  <c r="O106" i="1"/>
  <c r="O107" i="1" s="1"/>
  <c r="J106" i="1"/>
  <c r="J107" i="1" s="1"/>
  <c r="K98" i="1"/>
  <c r="K99" i="1"/>
  <c r="J103" i="1"/>
  <c r="J99" i="1"/>
  <c r="L99" i="1"/>
  <c r="M99" i="1"/>
  <c r="N99" i="1"/>
  <c r="O99" i="1"/>
  <c r="L96" i="1"/>
  <c r="M96" i="1"/>
  <c r="N96" i="1"/>
  <c r="O96" i="1"/>
  <c r="J96" i="1"/>
  <c r="L93" i="1"/>
  <c r="M93" i="1"/>
  <c r="N93" i="1"/>
  <c r="O93" i="1"/>
  <c r="L92" i="1"/>
  <c r="M92" i="1"/>
  <c r="N92" i="1"/>
  <c r="O92" i="1"/>
  <c r="K88" i="1"/>
  <c r="K85" i="1" s="1"/>
  <c r="L88" i="1"/>
  <c r="M88" i="1"/>
  <c r="N88" i="1"/>
  <c r="O88" i="1"/>
  <c r="J88" i="1"/>
  <c r="M85" i="1"/>
  <c r="N85" i="1"/>
  <c r="L84" i="1"/>
  <c r="L85" i="1" s="1"/>
  <c r="M84" i="1"/>
  <c r="N84" i="1"/>
  <c r="O84" i="1"/>
  <c r="O85" i="1" s="1"/>
  <c r="J84" i="1"/>
  <c r="J85" i="1" s="1"/>
  <c r="K83" i="1"/>
  <c r="K84" i="1" s="1"/>
  <c r="K76" i="1"/>
  <c r="K77" i="1" s="1"/>
  <c r="L81" i="1"/>
  <c r="M81" i="1"/>
  <c r="N81" i="1"/>
  <c r="O81" i="1"/>
  <c r="J81" i="1"/>
  <c r="L77" i="1"/>
  <c r="L78" i="1" s="1"/>
  <c r="M77" i="1"/>
  <c r="M78" i="1" s="1"/>
  <c r="N77" i="1"/>
  <c r="N78" i="1" s="1"/>
  <c r="O77" i="1"/>
  <c r="O78" i="1" s="1"/>
  <c r="J77" i="1"/>
  <c r="J78" i="1" s="1"/>
  <c r="K74" i="1"/>
  <c r="L74" i="1"/>
  <c r="M74" i="1"/>
  <c r="N74" i="1"/>
  <c r="O74" i="1"/>
  <c r="J74" i="1"/>
  <c r="K70" i="1"/>
  <c r="L70" i="1"/>
  <c r="M70" i="1"/>
  <c r="N70" i="1"/>
  <c r="O70" i="1"/>
  <c r="J70" i="1"/>
  <c r="K69" i="1"/>
  <c r="L68" i="1"/>
  <c r="L71" i="1" s="1"/>
  <c r="M68" i="1"/>
  <c r="M71" i="1" s="1"/>
  <c r="N68" i="1"/>
  <c r="N71" i="1" s="1"/>
  <c r="O68" i="1"/>
  <c r="O71" i="1" s="1"/>
  <c r="J68" i="1"/>
  <c r="J71" i="1" s="1"/>
  <c r="K67" i="1"/>
  <c r="K66" i="1"/>
  <c r="K68" i="1" s="1"/>
  <c r="K71" i="1" s="1"/>
  <c r="K64" i="1"/>
  <c r="L64" i="1"/>
  <c r="M64" i="1"/>
  <c r="N64" i="1"/>
  <c r="O64" i="1"/>
  <c r="J64" i="1"/>
  <c r="K61" i="1"/>
  <c r="L61" i="1"/>
  <c r="M61" i="1"/>
  <c r="N61" i="1"/>
  <c r="O61" i="1"/>
  <c r="J61" i="1"/>
  <c r="K60" i="1"/>
  <c r="L60" i="1"/>
  <c r="M60" i="1"/>
  <c r="N60" i="1"/>
  <c r="O60" i="1"/>
  <c r="J60" i="1"/>
  <c r="K59" i="1"/>
  <c r="K58" i="1"/>
  <c r="K56" i="1"/>
  <c r="L56" i="1"/>
  <c r="M56" i="1"/>
  <c r="N56" i="1"/>
  <c r="O56" i="1"/>
  <c r="J56" i="1"/>
  <c r="K53" i="1"/>
  <c r="L53" i="1"/>
  <c r="M53" i="1"/>
  <c r="N53" i="1"/>
  <c r="O53" i="1"/>
  <c r="J53" i="1"/>
  <c r="K52" i="1"/>
  <c r="L52" i="1"/>
  <c r="M52" i="1"/>
  <c r="N52" i="1"/>
  <c r="O52" i="1"/>
  <c r="J52" i="1"/>
  <c r="K51" i="1"/>
  <c r="K46" i="1"/>
  <c r="J49" i="1"/>
  <c r="K49" i="1"/>
  <c r="L49" i="1"/>
  <c r="M49" i="1"/>
  <c r="N49" i="1"/>
  <c r="O49" i="1"/>
  <c r="L46" i="1"/>
  <c r="M46" i="1"/>
  <c r="N46" i="1"/>
  <c r="O46" i="1"/>
  <c r="J46" i="1"/>
  <c r="K45" i="1"/>
  <c r="L45" i="1"/>
  <c r="M45" i="1"/>
  <c r="N45" i="1"/>
  <c r="O45" i="1"/>
  <c r="J45" i="1"/>
  <c r="K44" i="1"/>
  <c r="K43" i="1"/>
  <c r="K38" i="1"/>
  <c r="K41" i="1"/>
  <c r="L41" i="1"/>
  <c r="M41" i="1"/>
  <c r="N41" i="1"/>
  <c r="O41" i="1"/>
  <c r="J41" i="1"/>
  <c r="L38" i="1"/>
  <c r="M38" i="1"/>
  <c r="N38" i="1"/>
  <c r="O38" i="1"/>
  <c r="J38" i="1"/>
  <c r="K37" i="1"/>
  <c r="L37" i="1"/>
  <c r="M37" i="1"/>
  <c r="N37" i="1"/>
  <c r="O37" i="1"/>
  <c r="J37" i="1"/>
  <c r="K36" i="1"/>
  <c r="L34" i="1"/>
  <c r="M34" i="1"/>
  <c r="N34" i="1"/>
  <c r="N122" i="1" s="1"/>
  <c r="O34" i="1"/>
  <c r="J34" i="1"/>
  <c r="L33" i="1"/>
  <c r="M33" i="1"/>
  <c r="N33" i="1"/>
  <c r="N121" i="1" s="1"/>
  <c r="O33" i="1"/>
  <c r="J33" i="1"/>
  <c r="J121" i="1" s="1"/>
  <c r="K30" i="1"/>
  <c r="L30" i="1"/>
  <c r="M30" i="1"/>
  <c r="N30" i="1"/>
  <c r="O30" i="1"/>
  <c r="J30" i="1"/>
  <c r="K29" i="1"/>
  <c r="K28" i="1"/>
  <c r="K27" i="1"/>
  <c r="K26" i="1"/>
  <c r="L26" i="1"/>
  <c r="M26" i="1"/>
  <c r="N26" i="1"/>
  <c r="O26" i="1"/>
  <c r="J26" i="1"/>
  <c r="K25" i="1"/>
  <c r="K24" i="1"/>
  <c r="K23" i="1"/>
  <c r="K22" i="1"/>
  <c r="L22" i="1"/>
  <c r="M22" i="1"/>
  <c r="N22" i="1"/>
  <c r="O22" i="1"/>
  <c r="J22" i="1"/>
  <c r="K21" i="1"/>
  <c r="L20" i="1"/>
  <c r="M20" i="1"/>
  <c r="N20" i="1"/>
  <c r="O20" i="1"/>
  <c r="J20" i="1"/>
  <c r="K19" i="1"/>
  <c r="K18" i="1"/>
  <c r="L18" i="1"/>
  <c r="M18" i="1"/>
  <c r="N18" i="1"/>
  <c r="O18" i="1"/>
  <c r="J18" i="1"/>
  <c r="K17" i="1"/>
  <c r="K16" i="1"/>
  <c r="K15" i="1"/>
  <c r="L15" i="1"/>
  <c r="M15" i="1"/>
  <c r="N15" i="1"/>
  <c r="O15" i="1"/>
  <c r="J15" i="1"/>
  <c r="K14" i="1"/>
  <c r="M13" i="1"/>
  <c r="J13" i="1"/>
  <c r="K12" i="1"/>
  <c r="K13" i="1" s="1"/>
  <c r="N11" i="1"/>
  <c r="J11" i="1"/>
  <c r="K10" i="1"/>
  <c r="K11" i="1" s="1"/>
  <c r="L9" i="1"/>
  <c r="M9" i="1"/>
  <c r="N9" i="1"/>
  <c r="O9" i="1"/>
  <c r="J9" i="1"/>
  <c r="K8" i="1"/>
  <c r="K7" i="1"/>
  <c r="L7" i="1"/>
  <c r="M7" i="1"/>
  <c r="N7" i="1"/>
  <c r="O7" i="1"/>
  <c r="J7" i="1"/>
  <c r="K6" i="1"/>
  <c r="J122" i="1" l="1"/>
  <c r="M122" i="1"/>
  <c r="L122" i="1"/>
  <c r="K106" i="1"/>
  <c r="K107" i="1" s="1"/>
  <c r="O122" i="1"/>
  <c r="O119" i="1"/>
  <c r="K81" i="1"/>
  <c r="K78" i="1" s="1"/>
  <c r="K34" i="1"/>
  <c r="K122" i="1" s="1"/>
  <c r="K20" i="1"/>
  <c r="J31" i="1"/>
  <c r="J119" i="1" s="1"/>
  <c r="K33" i="1"/>
  <c r="K121" i="1" s="1"/>
  <c r="K9" i="1"/>
  <c r="K96" i="1"/>
  <c r="K93" i="1" s="1"/>
  <c r="N31" i="1"/>
  <c r="M31" i="1"/>
  <c r="N13" i="1"/>
  <c r="M11" i="1"/>
  <c r="L31" i="1" l="1"/>
  <c r="L119" i="1" s="1"/>
  <c r="K31" i="1" l="1"/>
  <c r="K119" i="1" s="1"/>
  <c r="N113" i="1" l="1"/>
  <c r="N114" i="1" s="1"/>
  <c r="N119" i="1" s="1"/>
  <c r="M113" i="1"/>
  <c r="M114" i="1" s="1"/>
  <c r="M119" i="1" s="1"/>
  <c r="O103" i="1"/>
  <c r="N103" i="1"/>
  <c r="M103" i="1"/>
  <c r="L103" i="1"/>
  <c r="K103" i="1"/>
  <c r="O73" i="1"/>
  <c r="O121" i="1" s="1"/>
  <c r="M73" i="1"/>
  <c r="M121" i="1" s="1"/>
  <c r="L73" i="1"/>
  <c r="L121" i="1" s="1"/>
  <c r="O48" i="1"/>
  <c r="N43" i="1" l="1"/>
</calcChain>
</file>

<file path=xl/sharedStrings.xml><?xml version="1.0" encoding="utf-8"?>
<sst xmlns="http://schemas.openxmlformats.org/spreadsheetml/2006/main" count="379" uniqueCount="161">
  <si>
    <t>№ п/п</t>
  </si>
  <si>
    <t>Наименование национального проекта</t>
  </si>
  <si>
    <t>Идентификационный код закупки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</si>
  <si>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</si>
  <si>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</si>
  <si>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</si>
  <si>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</si>
  <si>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</si>
  <si>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</si>
  <si>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</si>
  <si>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</si>
  <si>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</si>
  <si>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федеральный бюджет, руб.</t>
  </si>
  <si>
    <t>областной бюджет, руб.</t>
  </si>
  <si>
    <t>внебюджетные средства, руб.</t>
  </si>
  <si>
    <t>Источник финансирования</t>
  </si>
  <si>
    <t>местный бюджет, руб.</t>
  </si>
  <si>
    <t>Наименование 
объекта закупки</t>
  </si>
  <si>
    <t>Наименование способа определения поставщика (подрядчика, исполнителя)</t>
  </si>
  <si>
    <t>февраль</t>
  </si>
  <si>
    <t>Всего 1 закупка</t>
  </si>
  <si>
    <t>-</t>
  </si>
  <si>
    <t>эл. аукцион</t>
  </si>
  <si>
    <t>1 закупка, относящаяся к категории "Прочие"</t>
  </si>
  <si>
    <t>январь</t>
  </si>
  <si>
    <t>декабрь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</si>
  <si>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</si>
  <si>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</si>
  <si>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</si>
  <si>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</si>
  <si>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</si>
  <si>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</si>
  <si>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</si>
  <si>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</si>
  <si>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</si>
  <si>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0 закупок в рамках нац.проектов</t>
  </si>
  <si>
    <t>38.11.29.000</t>
  </si>
  <si>
    <t>0 закупок в рамках гос.программы</t>
  </si>
  <si>
    <t>Всего 2 закупки</t>
  </si>
  <si>
    <t>Большекузьминский территориальный отдел администрации Липецкого муниципального округа Липецкой области</t>
  </si>
  <si>
    <t>Выполнение работ по содержанию автомобильных дорог общего местного значения.</t>
  </si>
  <si>
    <t>263480002043748000100100060004211244</t>
  </si>
  <si>
    <t>42.11.20.300</t>
  </si>
  <si>
    <t>Обустройство детской площадки по ул.Изумрудная в с.Б.Кузьминка</t>
  </si>
  <si>
    <t>263480002043748000100100070004299244</t>
  </si>
  <si>
    <t>42.99.12.110</t>
  </si>
  <si>
    <t>2 закупки, относящиеся к категории "Прочие"</t>
  </si>
  <si>
    <t>Косыревский территориальный отдел администрации Липецкого муниципального округа Липецкой области РФ</t>
  </si>
  <si>
    <t>Оказание услуг по содержанию и уборке территории кладбищ Косыревского территориального отдела Липецкого муниципального округа</t>
  </si>
  <si>
    <t>263480002044448000100100140008129244</t>
  </si>
  <si>
    <t>81.29.19</t>
  </si>
  <si>
    <t>Оказание услуг по комплексному содержанию и уборке территории Косыревского территориального отдела Липецкого муниципального округа</t>
  </si>
  <si>
    <t>263480002044448000100100100008129244</t>
  </si>
  <si>
    <t>Сырский территориальный отдел администрации Липецкого муниципального округа Липецкой области</t>
  </si>
  <si>
    <t>Выполнение работ по благоустройству территории Сырского территориального отдела Липецкого муниципального округа</t>
  </si>
  <si>
    <t>81.29.19.000</t>
  </si>
  <si>
    <t xml:space="preserve">
263480002062048000100100160008129244</t>
  </si>
  <si>
    <t>Оказание услуг по обслуживанию детских площадок Сырский территориальный отдел</t>
  </si>
  <si>
    <t>263480002062048000100100140008129244</t>
  </si>
  <si>
    <t>Оказание услуг по зимнему содержанию автомобильных дорог общего пользования местного значения, расположенных на территории сельского поселения Сырского территориального отдела Липецкого муниципального округа Липецкой области</t>
  </si>
  <si>
    <t>263480002062048000100100120004211244</t>
  </si>
  <si>
    <t>Оказание услуг по покраске ограждения</t>
  </si>
  <si>
    <t>263480002062048000100100150002561244</t>
  </si>
  <si>
    <t>25.61.22</t>
  </si>
  <si>
    <t>Всего 1 закупок</t>
  </si>
  <si>
    <t>Выполнение работ по покосу травы и уборке мусора на территории Сырского территориального отдела Липецкого муниципального округа</t>
  </si>
  <si>
    <t>263480002062048000100100110008129244</t>
  </si>
  <si>
    <t>3 закупки, относящиеся к категории "Прочие"</t>
  </si>
  <si>
    <t xml:space="preserve">Муниципальное бюджетное общеобразовательное учреждение Гимназия имени Героя Советского Союза П.А. Горчакова с. Боринское Липецкого муниципального округа Липецкой области </t>
  </si>
  <si>
    <t>Оказание услуг по техническому обслуживанию и эксплуатации котельной</t>
  </si>
  <si>
    <t>263481300408748130100100140004322244</t>
  </si>
  <si>
    <t>43.22</t>
  </si>
  <si>
    <t>Мебель для образовательного процесса</t>
  </si>
  <si>
    <t>263481300408748130100100210003101244</t>
  </si>
  <si>
    <t>31.01.11.150</t>
  </si>
  <si>
    <t>Оказание услуг по ликвидации несанкционированных (стихийных) свалок и очаговых навалов строительных, производственных и иных отходов (не относящихся по своим свойствам к твердым коммунальным отходам) на территориях прилегающих к контейнерным площадкам</t>
  </si>
  <si>
    <t xml:space="preserve">
263480002062048000100100080003811244</t>
  </si>
  <si>
    <t>Оказание услуг по зимнему содержанию автомобильных дорог общего пользования местного значения, расположенных на территории Косыревского территориального отдела Липецкого муниципального округа Липецкой области</t>
  </si>
  <si>
    <t xml:space="preserve">
263480002044448000100100080004211244</t>
  </si>
  <si>
    <t>Установка светильников уличного освещения</t>
  </si>
  <si>
    <t>263480002043748000100100090004321244</t>
  </si>
  <si>
    <t>43.21.10.120</t>
  </si>
  <si>
    <t>Ремонт, замена, подключение объектов наружного (уличного) освещения</t>
  </si>
  <si>
    <t>263480002043748000100100080004321244</t>
  </si>
  <si>
    <t>Выполнение работ по содержанию территории Большекузьминского территориального отдела ( ручная уборка территории)</t>
  </si>
  <si>
    <t>263480002043748000100100110008129244</t>
  </si>
  <si>
    <t>Муниципальноебюджетное дошкольное образовательное учреждение детский сад "Чебурашка" с. Боринское</t>
  </si>
  <si>
    <t>Капитальный ремонт МБДОУ детский сад "Чебурашка" с. Боринское</t>
  </si>
  <si>
    <t xml:space="preserve">	
263481300518648130100100050014120243</t>
  </si>
  <si>
    <t>41.20.40.900</t>
  </si>
  <si>
    <t>эл.конкурс</t>
  </si>
  <si>
    <t>Муниципальное бюджетное общеобразовательное учреждение гимназия имени Героя Советского Союза П.А. Горчакова с.Боринское Липецкого муниципального округа Липецкой области</t>
  </si>
  <si>
    <t>Капитальный ремонт МБОУ гимназия с.Боринское</t>
  </si>
  <si>
    <t xml:space="preserve">	
263481300408748130100100250014120243</t>
  </si>
  <si>
    <t>Сырский территориальный отдел администрации Липецкого муниципального округа</t>
  </si>
  <si>
    <t>Ремонт светильников уличного освещения</t>
  </si>
  <si>
    <t>263480002062048000100100170004321244</t>
  </si>
  <si>
    <t>эл.аукцион</t>
  </si>
  <si>
    <t xml:space="preserve">
263480002043748000100100080004321244</t>
  </si>
  <si>
    <t>Большекузьминский территориальный отдел администрации Липецкого муниципального округа</t>
  </si>
  <si>
    <t>Ленинский территориальный отдел администрации Липецкого муниципального округа</t>
  </si>
  <si>
    <t>Выполнение работ по противогололедной посыпке дорог КДМ машиной</t>
  </si>
  <si>
    <t>263480002077248000100100120014211244</t>
  </si>
  <si>
    <t>запрос котировок</t>
  </si>
  <si>
    <t>Частодубравский территориальный отдел администрации Липецкого муниципального округа</t>
  </si>
  <si>
    <t>Выполнение работ по зимнему содержанию автомобильных дорог общего пользования местного значения, расположенных на территории Частодубравского территориального отдела Липецкого муниципального округа Липецкой области</t>
  </si>
  <si>
    <t>263480002065248000100100050014211244</t>
  </si>
  <si>
    <t>Всего 3 закупки</t>
  </si>
  <si>
    <t>Демонтаж искусственной ели и новогодней световой арки на центральной площади с. Ильино Введенского территориального отдела Липецкого муниципального округа Липецкой области</t>
  </si>
  <si>
    <t>263480002050048000100100070013320244</t>
  </si>
  <si>
    <t>33.20.29.000</t>
  </si>
  <si>
    <t>Ремонт, замена, подключение объектов наружного(уличного) освещения</t>
  </si>
  <si>
    <t>263480002050048000100100080014321244</t>
  </si>
  <si>
    <t>Установка и подключение нового светильника наружного (уличного) освещения</t>
  </si>
  <si>
    <t>263480002050048000100100090004321244</t>
  </si>
  <si>
    <t>Введенский территориальный отдел администрации Липецкого муниципального округа</t>
  </si>
  <si>
    <t>Оказание услуг по обращению с животными без владельцев на территории Липецкого муниципального округа Липецкой области (отлов, транспортировка и передача в пункты временного содержания, содержание животных без владельцев в пунктах временного содержания и в приютах, карантирование, клинический осмотр, осмотр (тестирование), учет, вакцинация, маркировка, стерилизация (кастрация), умерщвление, утилизация, возврат животных без владельцев из приютов для животных на прежние места обитания на территории Липецкого муниципального округа</t>
  </si>
  <si>
    <t>263481300324548250100100160007500244</t>
  </si>
  <si>
    <t>75.00</t>
  </si>
  <si>
    <t>Оказание охранных услуг «Охрана объектов и имущества, расположенных по адресу: Липецкая область, Липецкий муниципальный округ, с .Вербилово, территория «Обособленного подразделения акционерного общества «ТРАНСНЕФТЬ - ДРУЖБА» нефтеперекачивающая станция сельское поселение Вербиловский сельсовет, (НПС Вербилово), со всеми находящимися в них товарно – материальными ценностями (далее ТМЦ)»</t>
  </si>
  <si>
    <t>263481300324548250100100190008010244</t>
  </si>
  <si>
    <t>80.10</t>
  </si>
  <si>
    <t>Благоустройство территории земельного участка с прокладкой сетей инженерного обеспечения для создания модульного спортивного сооружения (Модульный плавательный бассейн)</t>
  </si>
  <si>
    <t>263481300324548250100100230014299244</t>
  </si>
  <si>
    <t>42.99.29.100</t>
  </si>
  <si>
    <t>Администрация Липецкого муниципального округа</t>
  </si>
  <si>
    <t>Сенцовский территориальный отдел администрации Липецкого муниципального округа</t>
  </si>
  <si>
    <t>Обустройство пешеходных коммуникаций по ул. 1 Мая с. Сенцово (I этап)</t>
  </si>
  <si>
    <t xml:space="preserve">	
263480002072648000100100060014211244</t>
  </si>
  <si>
    <t>42.11.20.900</t>
  </si>
  <si>
    <t>Лубновский территориальный отдел администрации Липецкого муниципального округа</t>
  </si>
  <si>
    <t>Обустройство пешеходных коммуникаций по ул. Ленина с. Сухая Лубна ( I этап)</t>
  </si>
  <si>
    <t xml:space="preserve">	
263480002058948000100100070014211244</t>
  </si>
  <si>
    <t>11 закупок относящиеся к категории "Прочие"</t>
  </si>
  <si>
    <t>Государственная программа  "Социальная поддержка граждан, реализация семейно-демографической политики Липецкой области"</t>
  </si>
  <si>
    <t>Наименование 
заказчика</t>
  </si>
  <si>
    <t>Государственная программа 
 "Развитие образования Липецкой области"</t>
  </si>
  <si>
    <t>Государственная программа  "Обеспечение населения Липецкой области качественными коммунальными услугами и формирование современной городской среды"</t>
  </si>
  <si>
    <t>Итого 15 закупок для 10 заказчиков, в т.ч.</t>
  </si>
  <si>
    <t>ЯНВАРЬ</t>
  </si>
  <si>
    <t xml:space="preserve">Согласовано: 
 Директор "Центра компетенции Липецкого муниципального округа" 
С.С. Гаврилов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</si>
  <si>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</si>
  <si>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</si>
  <si>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</si>
  <si>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</si>
  <si>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</si>
  <si>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</si>
  <si>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</si>
  <si>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</si>
  <si>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</si>
  <si>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</si>
  <si>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</si>
  <si>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 2026</t>
  </si>
  <si>
    <t xml:space="preserve"> 4 закупки в рамках гос.программ</t>
  </si>
  <si>
    <t xml:space="preserve"> 27 закупок, относящихся к категории "Прочие"</t>
  </si>
  <si>
    <t>Итого 1 закупка для 1 заказчика, в т.ч.</t>
  </si>
  <si>
    <t>Итого 2 закупки для 1 заказчика, в т.ч.</t>
  </si>
  <si>
    <t>Итого 3 закупки для 2 заказчиков, в т.ч.</t>
  </si>
  <si>
    <t>4 закупки в рамках гос.программ</t>
  </si>
  <si>
    <t>Всего 31 закупка для 22 заказчиков, в т.ч.</t>
  </si>
  <si>
    <r>
      <t xml:space="preserve">График централизованного определения поставщика (подрядчика, исполнителя) закупок товаров (работ, услуг) на 2026 год, 
осуществляемого МКУ "Центр компетенции в сфере бухгалтерского учета и муниципальных закупок" Липецкого муниципального округа 
по состоянию на 30.01.2026 года
</t>
    </r>
    <r>
      <rPr>
        <b/>
        <i/>
        <sz val="24"/>
        <color rgb="FFFF0000"/>
        <rFont val="Times New Roman"/>
        <family val="1"/>
        <charset val="204"/>
      </rPr>
      <t>(версия 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</si>
</sst>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[$-419]mmmm\ yyyy;@"/>
    <numFmt numFmtId="166" formatCode="0.0"/>
  </numFmts>
  <fonts count="23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0" fontId="2" fillId="3" borderId="0" xfId="0" applyFont="1" applyFill="1"/>
    <xf numFmtId="166" fontId="14" fillId="2" borderId="8" xfId="0" applyNumberFormat="1" applyFont="1" applyFill="1" applyBorder="1" applyAlignment="1">
      <alignment horizontal="center" vertical="center" wrapText="1"/>
    </xf>
    <xf numFmtId="0" fontId="14" fillId="0" borderId="0" xfId="0" applyFont="1"/>
    <xf numFmtId="4" fontId="14" fillId="2" borderId="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/>
    <xf numFmtId="166" fontId="14" fillId="2" borderId="8" xfId="0" applyNumberFormat="1" applyFont="1" applyFill="1" applyBorder="1" applyAlignment="1">
      <alignment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2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right" vertical="center" wrapText="1"/>
    </xf>
    <xf numFmtId="4" fontId="8" fillId="4" borderId="7" xfId="0" applyNumberFormat="1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center" vertical="center"/>
    </xf>
    <xf numFmtId="0" fontId="2" fillId="0" borderId="0" xfId="0" applyFont="1" applyBorder="1"/>
    <xf numFmtId="4" fontId="2" fillId="0" borderId="0" xfId="0" applyNumberFormat="1" applyFont="1" applyBorder="1"/>
    <xf numFmtId="0" fontId="16" fillId="3" borderId="2" xfId="0" applyFont="1" applyFill="1" applyBorder="1" applyAlignment="1">
      <alignment horizontal="center" vertical="center" wrapText="1"/>
    </xf>
    <xf numFmtId="49" fontId="16" fillId="3" borderId="2" xfId="0" applyNumberFormat="1" applyFont="1" applyFill="1" applyBorder="1" applyAlignment="1">
      <alignment horizontal="center" vertical="center" wrapText="1"/>
    </xf>
    <xf numFmtId="4" fontId="16" fillId="3" borderId="2" xfId="0" applyNumberFormat="1" applyFont="1" applyFill="1" applyBorder="1" applyAlignment="1">
      <alignment horizontal="center" vertical="center" wrapText="1"/>
    </xf>
    <xf numFmtId="0" fontId="19" fillId="3" borderId="0" xfId="0" applyFont="1" applyFill="1" applyBorder="1"/>
    <xf numFmtId="0" fontId="19" fillId="3" borderId="0" xfId="0" applyFont="1" applyFill="1"/>
    <xf numFmtId="165" fontId="16" fillId="3" borderId="2" xfId="0" applyNumberFormat="1" applyFont="1" applyFill="1" applyBorder="1" applyAlignment="1">
      <alignment horizontal="center" vertical="center" wrapText="1"/>
    </xf>
    <xf numFmtId="49" fontId="16" fillId="3" borderId="23" xfId="0" applyNumberFormat="1" applyFont="1" applyFill="1" applyBorder="1" applyAlignment="1">
      <alignment horizontal="center" vertical="center" wrapText="1"/>
    </xf>
    <xf numFmtId="166" fontId="16" fillId="3" borderId="22" xfId="0" applyNumberFormat="1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49" fontId="22" fillId="5" borderId="2" xfId="0" applyNumberFormat="1" applyFont="1" applyFill="1" applyBorder="1" applyAlignment="1">
      <alignment horizontal="center" vertical="center" wrapText="1"/>
    </xf>
    <xf numFmtId="4" fontId="22" fillId="5" borderId="2" xfId="0" applyNumberFormat="1" applyFont="1" applyFill="1" applyBorder="1" applyAlignment="1">
      <alignment horizontal="center" vertical="center" wrapText="1"/>
    </xf>
    <xf numFmtId="165" fontId="22" fillId="5" borderId="2" xfId="0" applyNumberFormat="1" applyFont="1" applyFill="1" applyBorder="1" applyAlignment="1">
      <alignment horizontal="center" vertical="center" wrapText="1"/>
    </xf>
    <xf numFmtId="49" fontId="22" fillId="5" borderId="23" xfId="0" applyNumberFormat="1" applyFont="1" applyFill="1" applyBorder="1" applyAlignment="1">
      <alignment horizontal="center" vertical="center" wrapText="1"/>
    </xf>
    <xf numFmtId="0" fontId="2" fillId="7" borderId="0" xfId="0" applyFont="1" applyFill="1"/>
    <xf numFmtId="0" fontId="14" fillId="2" borderId="25" xfId="0" applyFont="1" applyFill="1" applyBorder="1"/>
    <xf numFmtId="4" fontId="2" fillId="4" borderId="26" xfId="0" applyNumberFormat="1" applyFont="1" applyFill="1" applyBorder="1" applyAlignment="1">
      <alignment horizontal="center" vertical="center"/>
    </xf>
    <xf numFmtId="4" fontId="2" fillId="6" borderId="23" xfId="0" applyNumberFormat="1" applyFont="1" applyFill="1" applyBorder="1" applyAlignment="1">
      <alignment horizontal="center" vertical="center"/>
    </xf>
    <xf numFmtId="4" fontId="2" fillId="5" borderId="23" xfId="0" applyNumberFormat="1" applyFont="1" applyFill="1" applyBorder="1" applyAlignment="1">
      <alignment horizontal="center" vertical="center"/>
    </xf>
    <xf numFmtId="4" fontId="2" fillId="0" borderId="27" xfId="0" applyNumberFormat="1" applyFont="1" applyBorder="1" applyAlignment="1">
      <alignment horizontal="center" vertical="center"/>
    </xf>
    <xf numFmtId="4" fontId="15" fillId="0" borderId="0" xfId="0" applyNumberFormat="1" applyFont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0" fillId="0" borderId="21" xfId="0" applyBorder="1"/>
    <xf numFmtId="0" fontId="1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6" fontId="14" fillId="2" borderId="15" xfId="0" applyNumberFormat="1" applyFont="1" applyFill="1" applyBorder="1" applyAlignment="1">
      <alignment horizontal="left" vertical="center" wrapText="1"/>
    </xf>
    <xf numFmtId="166" fontId="14" fillId="2" borderId="16" xfId="0" applyNumberFormat="1" applyFont="1" applyFill="1" applyBorder="1" applyAlignment="1">
      <alignment horizontal="left" vertical="center" wrapText="1"/>
    </xf>
    <xf numFmtId="0" fontId="13" fillId="7" borderId="15" xfId="0" applyFont="1" applyFill="1" applyBorder="1" applyAlignment="1">
      <alignment horizontal="center" vertical="center" wrapText="1"/>
    </xf>
    <xf numFmtId="0" fontId="13" fillId="7" borderId="14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166" fontId="16" fillId="3" borderId="10" xfId="0" applyNumberFormat="1" applyFont="1" applyFill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4" fontId="6" fillId="2" borderId="28" xfId="0" applyNumberFormat="1" applyFont="1" applyFill="1" applyBorder="1" applyAlignment="1">
      <alignment horizontal="center" vertical="center" wrapText="1"/>
    </xf>
    <xf numFmtId="4" fontId="6" fillId="2" borderId="29" xfId="0" applyNumberFormat="1" applyFont="1" applyFill="1" applyBorder="1" applyAlignment="1">
      <alignment horizontal="center" vertical="center" wrapText="1"/>
    </xf>
    <xf numFmtId="4" fontId="16" fillId="3" borderId="23" xfId="0" applyNumberFormat="1" applyFont="1" applyFill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J152"/>
  <sheetViews>
    <sheetView tabSelected="1" view="pageBreakPreview" zoomScale="50" zoomScaleNormal="34" zoomScaleSheetLayoutView="50" workbookViewId="0">
      <selection activeCell="G8" sqref="G8"/>
    </sheetView>
  </sheetViews>
  <sheetFormatPr defaultColWidth="9.140625" defaultRowHeight="15" x14ac:dyDescent="0.25"/>
  <cols>
    <col min="1" max="1" width="9.140625" style="25"/>
    <col min="2" max="2" width="46" style="5" customWidth="1"/>
    <col min="3" max="3" width="21.28515625" style="5" customWidth="1"/>
    <col min="4" max="4" width="105.42578125" style="25" customWidth="1"/>
    <col min="5" max="6" width="32.140625" style="25" customWidth="1"/>
    <col min="7" max="7" width="49.85546875" style="2" customWidth="1"/>
    <col min="8" max="8" width="54.42578125" style="3" customWidth="1"/>
    <col min="9" max="9" width="41" style="25" customWidth="1"/>
    <col min="10" max="15" width="35.5703125" style="4" customWidth="1"/>
    <col min="16" max="16" width="32.7109375" style="4" hidden="1" customWidth="1"/>
    <col min="17" max="17" width="30.28515625" style="4" customWidth="1"/>
    <col min="18" max="18" width="16.28515625" style="38" bestFit="1" customWidth="1"/>
    <col min="19" max="19" width="9.140625" style="38"/>
    <col min="20" max="20" width="9.140625" style="38" customWidth="1"/>
    <col min="21" max="218" width="9.140625" style="38"/>
    <col min="219" max="16384" width="9.140625" style="1"/>
  </cols>
  <sheetData>
    <row r="1" spans="1:17" ht="107.25" customHeight="1" x14ac:dyDescent="0.25">
      <c r="N1" s="60" t="s">
        <v>140</v>
      </c>
      <c r="O1" s="60"/>
      <c r="P1" s="60"/>
      <c r="Q1" s="60"/>
    </row>
    <row r="2" spans="1:17" ht="151.5" customHeight="1" thickBot="1" x14ac:dyDescent="0.3">
      <c r="A2" s="75" t="s">
        <v>160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spans="1:17" ht="67.900000000000006" customHeight="1" x14ac:dyDescent="0.25">
      <c r="A3" s="79" t="s">
        <v>0</v>
      </c>
      <c r="B3" s="81" t="s">
        <v>135</v>
      </c>
      <c r="C3" s="81" t="s">
        <v>8</v>
      </c>
      <c r="D3" s="81" t="s">
        <v>17</v>
      </c>
      <c r="E3" s="81" t="s">
        <v>1</v>
      </c>
      <c r="F3" s="81" t="s">
        <v>5</v>
      </c>
      <c r="G3" s="81" t="s">
        <v>6</v>
      </c>
      <c r="H3" s="83" t="s">
        <v>2</v>
      </c>
      <c r="I3" s="81" t="s">
        <v>3</v>
      </c>
      <c r="J3" s="73" t="s">
        <v>4</v>
      </c>
      <c r="K3" s="76" t="s">
        <v>15</v>
      </c>
      <c r="L3" s="77"/>
      <c r="M3" s="77"/>
      <c r="N3" s="77"/>
      <c r="O3" s="78"/>
      <c r="P3" s="73" t="s">
        <v>7</v>
      </c>
      <c r="Q3" s="90" t="s">
        <v>18</v>
      </c>
    </row>
    <row r="4" spans="1:17" ht="139.15" customHeight="1" thickBot="1" x14ac:dyDescent="0.3">
      <c r="A4" s="80"/>
      <c r="B4" s="82"/>
      <c r="C4" s="82"/>
      <c r="D4" s="82"/>
      <c r="E4" s="82"/>
      <c r="F4" s="82"/>
      <c r="G4" s="82"/>
      <c r="H4" s="84"/>
      <c r="I4" s="82"/>
      <c r="J4" s="74"/>
      <c r="K4" s="26" t="s">
        <v>11</v>
      </c>
      <c r="L4" s="26" t="s">
        <v>12</v>
      </c>
      <c r="M4" s="26" t="s">
        <v>13</v>
      </c>
      <c r="N4" s="26" t="s">
        <v>16</v>
      </c>
      <c r="O4" s="26" t="s">
        <v>14</v>
      </c>
      <c r="P4" s="74"/>
      <c r="Q4" s="91"/>
    </row>
    <row r="5" spans="1:17" s="54" customFormat="1" ht="60" customHeight="1" thickBot="1" x14ac:dyDescent="0.3">
      <c r="A5" s="70" t="s">
        <v>139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2"/>
    </row>
    <row r="6" spans="1:17" ht="135.75" customHeight="1" thickBot="1" x14ac:dyDescent="0.3">
      <c r="A6" s="29">
        <v>1</v>
      </c>
      <c r="B6" s="47" t="s">
        <v>86</v>
      </c>
      <c r="C6" s="48">
        <v>4813005186</v>
      </c>
      <c r="D6" s="49" t="s">
        <v>87</v>
      </c>
      <c r="E6" s="49" t="s">
        <v>21</v>
      </c>
      <c r="F6" s="49" t="s">
        <v>21</v>
      </c>
      <c r="G6" s="49" t="s">
        <v>134</v>
      </c>
      <c r="H6" s="50" t="s">
        <v>88</v>
      </c>
      <c r="I6" s="49" t="s">
        <v>89</v>
      </c>
      <c r="J6" s="51">
        <v>51226810</v>
      </c>
      <c r="K6" s="51">
        <f>SUM(L6:O6)</f>
        <v>51226810</v>
      </c>
      <c r="L6" s="51">
        <v>45222600</v>
      </c>
      <c r="M6" s="51">
        <v>4472564.84</v>
      </c>
      <c r="N6" s="51">
        <v>1531645.16</v>
      </c>
      <c r="O6" s="51">
        <v>0</v>
      </c>
      <c r="P6" s="52" t="s">
        <v>24</v>
      </c>
      <c r="Q6" s="53" t="s">
        <v>90</v>
      </c>
    </row>
    <row r="7" spans="1:17" s="23" customFormat="1" ht="32.25" customHeight="1" thickBot="1" x14ac:dyDescent="0.35">
      <c r="A7" s="68" t="s">
        <v>20</v>
      </c>
      <c r="B7" s="69"/>
      <c r="C7" s="28"/>
      <c r="D7" s="28"/>
      <c r="E7" s="22"/>
      <c r="F7" s="22"/>
      <c r="G7" s="22"/>
      <c r="H7" s="22"/>
      <c r="I7" s="22"/>
      <c r="J7" s="24">
        <f>SUM(J6)</f>
        <v>51226810</v>
      </c>
      <c r="K7" s="24">
        <f t="shared" ref="K7:O7" si="0">SUM(K6)</f>
        <v>51226810</v>
      </c>
      <c r="L7" s="24">
        <f t="shared" si="0"/>
        <v>45222600</v>
      </c>
      <c r="M7" s="24">
        <f t="shared" si="0"/>
        <v>4472564.84</v>
      </c>
      <c r="N7" s="24">
        <f t="shared" si="0"/>
        <v>1531645.16</v>
      </c>
      <c r="O7" s="24">
        <f t="shared" si="0"/>
        <v>0</v>
      </c>
      <c r="P7" s="27"/>
      <c r="Q7" s="55"/>
    </row>
    <row r="8" spans="1:17" ht="135.75" customHeight="1" thickBot="1" x14ac:dyDescent="0.3">
      <c r="A8" s="29">
        <v>1</v>
      </c>
      <c r="B8" s="47" t="s">
        <v>91</v>
      </c>
      <c r="C8" s="48">
        <v>4813004087</v>
      </c>
      <c r="D8" s="49" t="s">
        <v>92</v>
      </c>
      <c r="E8" s="49" t="s">
        <v>21</v>
      </c>
      <c r="F8" s="49" t="s">
        <v>21</v>
      </c>
      <c r="G8" s="49" t="s">
        <v>136</v>
      </c>
      <c r="H8" s="50" t="s">
        <v>93</v>
      </c>
      <c r="I8" s="49" t="s">
        <v>89</v>
      </c>
      <c r="J8" s="51">
        <v>57814798</v>
      </c>
      <c r="K8" s="51">
        <f>SUM(L8:O8)</f>
        <v>57814798</v>
      </c>
      <c r="L8" s="51">
        <v>34196040</v>
      </c>
      <c r="M8" s="51">
        <v>17616141.82</v>
      </c>
      <c r="N8" s="51">
        <v>6002616.1799999997</v>
      </c>
      <c r="O8" s="51">
        <v>0</v>
      </c>
      <c r="P8" s="52" t="s">
        <v>24</v>
      </c>
      <c r="Q8" s="53" t="s">
        <v>90</v>
      </c>
    </row>
    <row r="9" spans="1:17" s="23" customFormat="1" ht="32.25" customHeight="1" thickBot="1" x14ac:dyDescent="0.35">
      <c r="A9" s="68" t="s">
        <v>20</v>
      </c>
      <c r="B9" s="69"/>
      <c r="C9" s="28"/>
      <c r="D9" s="28"/>
      <c r="E9" s="22"/>
      <c r="F9" s="22"/>
      <c r="G9" s="22"/>
      <c r="H9" s="22"/>
      <c r="I9" s="22"/>
      <c r="J9" s="24">
        <f>SUM(J8)</f>
        <v>57814798</v>
      </c>
      <c r="K9" s="24">
        <f t="shared" ref="K9:O9" si="1">SUM(K8)</f>
        <v>57814798</v>
      </c>
      <c r="L9" s="24">
        <f t="shared" si="1"/>
        <v>34196040</v>
      </c>
      <c r="M9" s="24">
        <f t="shared" si="1"/>
        <v>17616141.82</v>
      </c>
      <c r="N9" s="24">
        <f t="shared" si="1"/>
        <v>6002616.1799999997</v>
      </c>
      <c r="O9" s="24">
        <f t="shared" si="1"/>
        <v>0</v>
      </c>
      <c r="P9" s="27"/>
      <c r="Q9" s="55"/>
    </row>
    <row r="10" spans="1:17" ht="135.75" customHeight="1" thickBot="1" x14ac:dyDescent="0.3">
      <c r="A10" s="29">
        <v>1</v>
      </c>
      <c r="B10" s="47" t="s">
        <v>126</v>
      </c>
      <c r="C10" s="48">
        <v>4800020726</v>
      </c>
      <c r="D10" s="49" t="s">
        <v>127</v>
      </c>
      <c r="E10" s="49" t="s">
        <v>21</v>
      </c>
      <c r="F10" s="49" t="s">
        <v>21</v>
      </c>
      <c r="G10" s="49" t="s">
        <v>137</v>
      </c>
      <c r="H10" s="50" t="s">
        <v>128</v>
      </c>
      <c r="I10" s="49" t="s">
        <v>129</v>
      </c>
      <c r="J10" s="51">
        <v>3092783.51</v>
      </c>
      <c r="K10" s="51">
        <f>SUM(L10:O10)</f>
        <v>3092783.51</v>
      </c>
      <c r="L10" s="51">
        <v>0</v>
      </c>
      <c r="M10" s="51">
        <v>3000000</v>
      </c>
      <c r="N10" s="51">
        <v>92783.51</v>
      </c>
      <c r="O10" s="51">
        <v>0</v>
      </c>
      <c r="P10" s="52" t="s">
        <v>24</v>
      </c>
      <c r="Q10" s="53" t="s">
        <v>90</v>
      </c>
    </row>
    <row r="11" spans="1:17" s="23" customFormat="1" ht="32.25" customHeight="1" thickBot="1" x14ac:dyDescent="0.35">
      <c r="A11" s="68" t="s">
        <v>20</v>
      </c>
      <c r="B11" s="69"/>
      <c r="C11" s="28"/>
      <c r="D11" s="28"/>
      <c r="E11" s="22"/>
      <c r="F11" s="22"/>
      <c r="G11" s="22"/>
      <c r="H11" s="22"/>
      <c r="I11" s="22"/>
      <c r="J11" s="24">
        <f>SUM(J10)</f>
        <v>3092783.51</v>
      </c>
      <c r="K11" s="24">
        <f>SUM(K10)</f>
        <v>3092783.51</v>
      </c>
      <c r="L11" s="24">
        <v>0</v>
      </c>
      <c r="M11" s="24">
        <f>SUM(M10)</f>
        <v>3000000</v>
      </c>
      <c r="N11" s="24">
        <f>SUM(N10)</f>
        <v>92783.51</v>
      </c>
      <c r="O11" s="24">
        <v>0</v>
      </c>
      <c r="P11" s="27"/>
      <c r="Q11" s="55"/>
    </row>
    <row r="12" spans="1:17" ht="135.75" customHeight="1" thickBot="1" x14ac:dyDescent="0.3">
      <c r="A12" s="29">
        <v>1</v>
      </c>
      <c r="B12" s="47" t="s">
        <v>130</v>
      </c>
      <c r="C12" s="48">
        <v>4800020589</v>
      </c>
      <c r="D12" s="49" t="s">
        <v>131</v>
      </c>
      <c r="E12" s="49" t="s">
        <v>21</v>
      </c>
      <c r="F12" s="49" t="s">
        <v>21</v>
      </c>
      <c r="G12" s="49" t="s">
        <v>137</v>
      </c>
      <c r="H12" s="50" t="s">
        <v>132</v>
      </c>
      <c r="I12" s="49" t="s">
        <v>129</v>
      </c>
      <c r="J12" s="51">
        <v>3092783.51</v>
      </c>
      <c r="K12" s="51">
        <f>SUM(L12:O12)</f>
        <v>3092783.51</v>
      </c>
      <c r="L12" s="51">
        <v>0</v>
      </c>
      <c r="M12" s="51">
        <v>3000000</v>
      </c>
      <c r="N12" s="51">
        <v>92783.51</v>
      </c>
      <c r="O12" s="51">
        <v>0</v>
      </c>
      <c r="P12" s="52" t="s">
        <v>24</v>
      </c>
      <c r="Q12" s="53" t="s">
        <v>90</v>
      </c>
    </row>
    <row r="13" spans="1:17" s="23" customFormat="1" ht="32.25" customHeight="1" thickBot="1" x14ac:dyDescent="0.35">
      <c r="A13" s="68" t="s">
        <v>20</v>
      </c>
      <c r="B13" s="69"/>
      <c r="C13" s="28"/>
      <c r="D13" s="28"/>
      <c r="E13" s="22"/>
      <c r="F13" s="22"/>
      <c r="G13" s="22"/>
      <c r="H13" s="22"/>
      <c r="I13" s="22"/>
      <c r="J13" s="24">
        <f>SUM(J12)</f>
        <v>3092783.51</v>
      </c>
      <c r="K13" s="24">
        <f>SUM(K12)</f>
        <v>3092783.51</v>
      </c>
      <c r="L13" s="24">
        <v>0</v>
      </c>
      <c r="M13" s="24">
        <f>SUM(M12)</f>
        <v>3000000</v>
      </c>
      <c r="N13" s="24">
        <f>SUM(N12)</f>
        <v>92783.51</v>
      </c>
      <c r="O13" s="24">
        <v>0</v>
      </c>
      <c r="P13" s="27"/>
      <c r="Q13" s="55"/>
    </row>
    <row r="14" spans="1:17" ht="135.75" customHeight="1" thickBot="1" x14ac:dyDescent="0.3">
      <c r="A14" s="29">
        <v>1</v>
      </c>
      <c r="B14" s="47" t="s">
        <v>94</v>
      </c>
      <c r="C14" s="48">
        <v>4800020620</v>
      </c>
      <c r="D14" s="40" t="s">
        <v>95</v>
      </c>
      <c r="E14" s="40" t="s">
        <v>21</v>
      </c>
      <c r="F14" s="40" t="s">
        <v>21</v>
      </c>
      <c r="G14" s="40" t="s">
        <v>21</v>
      </c>
      <c r="H14" s="41" t="s">
        <v>96</v>
      </c>
      <c r="I14" s="40" t="s">
        <v>81</v>
      </c>
      <c r="J14" s="42">
        <v>97757.1</v>
      </c>
      <c r="K14" s="42">
        <f>SUM(L14:O14)</f>
        <v>97757.1</v>
      </c>
      <c r="L14" s="42">
        <v>0</v>
      </c>
      <c r="M14" s="42">
        <v>0</v>
      </c>
      <c r="N14" s="42">
        <v>97757.1</v>
      </c>
      <c r="O14" s="42">
        <v>0</v>
      </c>
      <c r="P14" s="45" t="s">
        <v>24</v>
      </c>
      <c r="Q14" s="46" t="s">
        <v>97</v>
      </c>
    </row>
    <row r="15" spans="1:17" s="23" customFormat="1" ht="32.25" customHeight="1" thickBot="1" x14ac:dyDescent="0.35">
      <c r="A15" s="68" t="s">
        <v>20</v>
      </c>
      <c r="B15" s="69"/>
      <c r="C15" s="28"/>
      <c r="D15" s="28"/>
      <c r="E15" s="22"/>
      <c r="F15" s="22"/>
      <c r="G15" s="22"/>
      <c r="H15" s="22"/>
      <c r="I15" s="22"/>
      <c r="J15" s="24">
        <f>SUM(J14)</f>
        <v>97757.1</v>
      </c>
      <c r="K15" s="24">
        <f t="shared" ref="K15:O15" si="2">SUM(K14)</f>
        <v>97757.1</v>
      </c>
      <c r="L15" s="24">
        <f t="shared" si="2"/>
        <v>0</v>
      </c>
      <c r="M15" s="24">
        <f t="shared" si="2"/>
        <v>0</v>
      </c>
      <c r="N15" s="24">
        <f t="shared" si="2"/>
        <v>97757.1</v>
      </c>
      <c r="O15" s="24">
        <f t="shared" si="2"/>
        <v>0</v>
      </c>
      <c r="P15" s="27"/>
      <c r="Q15" s="55"/>
    </row>
    <row r="16" spans="1:17" ht="135.75" customHeight="1" x14ac:dyDescent="0.25">
      <c r="A16" s="29">
        <v>1</v>
      </c>
      <c r="B16" s="87" t="s">
        <v>99</v>
      </c>
      <c r="C16" s="85">
        <v>4800020437</v>
      </c>
      <c r="D16" s="40" t="s">
        <v>79</v>
      </c>
      <c r="E16" s="40" t="s">
        <v>21</v>
      </c>
      <c r="F16" s="40" t="s">
        <v>21</v>
      </c>
      <c r="G16" s="40" t="s">
        <v>21</v>
      </c>
      <c r="H16" s="41" t="s">
        <v>80</v>
      </c>
      <c r="I16" s="40" t="s">
        <v>81</v>
      </c>
      <c r="J16" s="42">
        <v>281877</v>
      </c>
      <c r="K16" s="42">
        <f>SUM(L16:O16)</f>
        <v>281877</v>
      </c>
      <c r="L16" s="42">
        <v>0</v>
      </c>
      <c r="M16" s="42">
        <v>0</v>
      </c>
      <c r="N16" s="42">
        <v>281877</v>
      </c>
      <c r="O16" s="42">
        <v>0</v>
      </c>
      <c r="P16" s="45" t="s">
        <v>24</v>
      </c>
      <c r="Q16" s="46" t="s">
        <v>97</v>
      </c>
    </row>
    <row r="17" spans="1:218" ht="135.75" customHeight="1" thickBot="1" x14ac:dyDescent="0.3">
      <c r="A17" s="29">
        <v>2</v>
      </c>
      <c r="B17" s="86"/>
      <c r="C17" s="86"/>
      <c r="D17" s="40" t="s">
        <v>82</v>
      </c>
      <c r="E17" s="40" t="s">
        <v>21</v>
      </c>
      <c r="F17" s="40" t="s">
        <v>21</v>
      </c>
      <c r="G17" s="40" t="s">
        <v>21</v>
      </c>
      <c r="H17" s="41" t="s">
        <v>98</v>
      </c>
      <c r="I17" s="40" t="s">
        <v>81</v>
      </c>
      <c r="J17" s="42">
        <v>108619</v>
      </c>
      <c r="K17" s="42">
        <f>SUM(L17:O17)</f>
        <v>108619</v>
      </c>
      <c r="L17" s="42">
        <v>0</v>
      </c>
      <c r="M17" s="42">
        <v>0</v>
      </c>
      <c r="N17" s="42">
        <v>108619</v>
      </c>
      <c r="O17" s="42">
        <v>0</v>
      </c>
      <c r="P17" s="45" t="s">
        <v>24</v>
      </c>
      <c r="Q17" s="46" t="s">
        <v>97</v>
      </c>
    </row>
    <row r="18" spans="1:218" s="23" customFormat="1" ht="32.25" customHeight="1" thickBot="1" x14ac:dyDescent="0.35">
      <c r="A18" s="68" t="s">
        <v>38</v>
      </c>
      <c r="B18" s="69"/>
      <c r="C18" s="28"/>
      <c r="D18" s="28"/>
      <c r="E18" s="22"/>
      <c r="F18" s="22"/>
      <c r="G18" s="22"/>
      <c r="H18" s="22"/>
      <c r="I18" s="22"/>
      <c r="J18" s="24">
        <f>SUM(J16+J17)</f>
        <v>390496</v>
      </c>
      <c r="K18" s="24">
        <f t="shared" ref="K18:O18" si="3">SUM(K16+K17)</f>
        <v>390496</v>
      </c>
      <c r="L18" s="24">
        <f t="shared" si="3"/>
        <v>0</v>
      </c>
      <c r="M18" s="24">
        <f t="shared" si="3"/>
        <v>0</v>
      </c>
      <c r="N18" s="24">
        <f t="shared" si="3"/>
        <v>390496</v>
      </c>
      <c r="O18" s="24">
        <f t="shared" si="3"/>
        <v>0</v>
      </c>
      <c r="P18" s="27"/>
      <c r="Q18" s="55"/>
    </row>
    <row r="19" spans="1:218" ht="135.75" customHeight="1" thickBot="1" x14ac:dyDescent="0.3">
      <c r="A19" s="29">
        <v>1</v>
      </c>
      <c r="B19" s="47" t="s">
        <v>100</v>
      </c>
      <c r="C19" s="48">
        <v>4800020772</v>
      </c>
      <c r="D19" s="40" t="s">
        <v>101</v>
      </c>
      <c r="E19" s="40" t="s">
        <v>21</v>
      </c>
      <c r="F19" s="40" t="s">
        <v>21</v>
      </c>
      <c r="G19" s="40" t="s">
        <v>21</v>
      </c>
      <c r="H19" s="41" t="s">
        <v>102</v>
      </c>
      <c r="I19" s="40" t="s">
        <v>42</v>
      </c>
      <c r="J19" s="42">
        <v>150000</v>
      </c>
      <c r="K19" s="42">
        <f>SUM(L19:O19)</f>
        <v>150000</v>
      </c>
      <c r="L19" s="42">
        <v>0</v>
      </c>
      <c r="M19" s="42">
        <v>0</v>
      </c>
      <c r="N19" s="42">
        <v>150000</v>
      </c>
      <c r="O19" s="42">
        <v>0</v>
      </c>
      <c r="P19" s="45" t="s">
        <v>24</v>
      </c>
      <c r="Q19" s="46" t="s">
        <v>103</v>
      </c>
    </row>
    <row r="20" spans="1:218" s="23" customFormat="1" ht="32.25" customHeight="1" thickBot="1" x14ac:dyDescent="0.35">
      <c r="A20" s="68" t="s">
        <v>20</v>
      </c>
      <c r="B20" s="69"/>
      <c r="C20" s="28"/>
      <c r="D20" s="28"/>
      <c r="E20" s="22"/>
      <c r="F20" s="22"/>
      <c r="G20" s="22"/>
      <c r="H20" s="22"/>
      <c r="I20" s="22"/>
      <c r="J20" s="24">
        <f>SUM(J19)</f>
        <v>150000</v>
      </c>
      <c r="K20" s="24">
        <f t="shared" ref="K20:O20" si="4">SUM(K19)</f>
        <v>150000</v>
      </c>
      <c r="L20" s="24">
        <f t="shared" si="4"/>
        <v>0</v>
      </c>
      <c r="M20" s="24">
        <f t="shared" si="4"/>
        <v>0</v>
      </c>
      <c r="N20" s="24">
        <f t="shared" si="4"/>
        <v>150000</v>
      </c>
      <c r="O20" s="24">
        <f t="shared" si="4"/>
        <v>0</v>
      </c>
      <c r="P20" s="27"/>
      <c r="Q20" s="55"/>
    </row>
    <row r="21" spans="1:218" ht="135.75" customHeight="1" thickBot="1" x14ac:dyDescent="0.3">
      <c r="A21" s="29">
        <v>1</v>
      </c>
      <c r="B21" s="47" t="s">
        <v>104</v>
      </c>
      <c r="C21" s="48">
        <v>4800020652</v>
      </c>
      <c r="D21" s="40" t="s">
        <v>105</v>
      </c>
      <c r="E21" s="40" t="s">
        <v>21</v>
      </c>
      <c r="F21" s="40" t="s">
        <v>21</v>
      </c>
      <c r="G21" s="40" t="s">
        <v>21</v>
      </c>
      <c r="H21" s="41" t="s">
        <v>106</v>
      </c>
      <c r="I21" s="40" t="s">
        <v>42</v>
      </c>
      <c r="J21" s="42">
        <v>600000</v>
      </c>
      <c r="K21" s="42">
        <f>SUM(L21:O21)</f>
        <v>600000</v>
      </c>
      <c r="L21" s="42">
        <v>0</v>
      </c>
      <c r="M21" s="42">
        <v>0</v>
      </c>
      <c r="N21" s="42">
        <v>600000</v>
      </c>
      <c r="O21" s="42">
        <v>0</v>
      </c>
      <c r="P21" s="45" t="s">
        <v>24</v>
      </c>
      <c r="Q21" s="46" t="s">
        <v>103</v>
      </c>
    </row>
    <row r="22" spans="1:218" s="23" customFormat="1" ht="32.25" customHeight="1" thickBot="1" x14ac:dyDescent="0.35">
      <c r="A22" s="68" t="s">
        <v>20</v>
      </c>
      <c r="B22" s="69"/>
      <c r="C22" s="28"/>
      <c r="D22" s="28"/>
      <c r="E22" s="22"/>
      <c r="F22" s="22"/>
      <c r="G22" s="22"/>
      <c r="H22" s="22"/>
      <c r="I22" s="22"/>
      <c r="J22" s="24">
        <f>SUM(J21)</f>
        <v>600000</v>
      </c>
      <c r="K22" s="24">
        <f t="shared" ref="K22:O22" si="5">SUM(K21)</f>
        <v>600000</v>
      </c>
      <c r="L22" s="24">
        <f t="shared" si="5"/>
        <v>0</v>
      </c>
      <c r="M22" s="24">
        <f t="shared" si="5"/>
        <v>0</v>
      </c>
      <c r="N22" s="24">
        <f t="shared" si="5"/>
        <v>600000</v>
      </c>
      <c r="O22" s="24">
        <f t="shared" si="5"/>
        <v>0</v>
      </c>
      <c r="P22" s="27"/>
      <c r="Q22" s="55"/>
    </row>
    <row r="23" spans="1:218" ht="134.25" customHeight="1" x14ac:dyDescent="0.25">
      <c r="A23" s="29">
        <v>1</v>
      </c>
      <c r="B23" s="87" t="s">
        <v>115</v>
      </c>
      <c r="C23" s="85">
        <v>4800020500</v>
      </c>
      <c r="D23" s="40" t="s">
        <v>108</v>
      </c>
      <c r="E23" s="40" t="s">
        <v>21</v>
      </c>
      <c r="F23" s="40" t="s">
        <v>21</v>
      </c>
      <c r="G23" s="40" t="s">
        <v>21</v>
      </c>
      <c r="H23" s="41" t="s">
        <v>109</v>
      </c>
      <c r="I23" s="40" t="s">
        <v>110</v>
      </c>
      <c r="J23" s="42">
        <v>57442.6</v>
      </c>
      <c r="K23" s="42">
        <f>SUM(L23:O23)</f>
        <v>57442.6</v>
      </c>
      <c r="L23" s="42">
        <v>0</v>
      </c>
      <c r="M23" s="42">
        <v>0</v>
      </c>
      <c r="N23" s="42">
        <v>57442.6</v>
      </c>
      <c r="O23" s="42">
        <v>0</v>
      </c>
      <c r="P23" s="45" t="s">
        <v>24</v>
      </c>
      <c r="Q23" s="46" t="s">
        <v>97</v>
      </c>
    </row>
    <row r="24" spans="1:218" ht="134.25" customHeight="1" x14ac:dyDescent="0.25">
      <c r="A24" s="29">
        <v>2</v>
      </c>
      <c r="B24" s="88"/>
      <c r="C24" s="88"/>
      <c r="D24" s="40" t="s">
        <v>111</v>
      </c>
      <c r="E24" s="40" t="s">
        <v>21</v>
      </c>
      <c r="F24" s="40" t="s">
        <v>21</v>
      </c>
      <c r="G24" s="40" t="s">
        <v>21</v>
      </c>
      <c r="H24" s="41" t="s">
        <v>112</v>
      </c>
      <c r="I24" s="40" t="s">
        <v>81</v>
      </c>
      <c r="J24" s="42">
        <v>331287.95</v>
      </c>
      <c r="K24" s="42">
        <f>SUM(L24:O24)</f>
        <v>331287.95</v>
      </c>
      <c r="L24" s="42">
        <v>0</v>
      </c>
      <c r="M24" s="42">
        <v>0</v>
      </c>
      <c r="N24" s="42">
        <v>331287.95</v>
      </c>
      <c r="O24" s="42">
        <v>0</v>
      </c>
      <c r="P24" s="45" t="s">
        <v>24</v>
      </c>
      <c r="Q24" s="46" t="s">
        <v>97</v>
      </c>
    </row>
    <row r="25" spans="1:218" ht="134.25" customHeight="1" thickBot="1" x14ac:dyDescent="0.3">
      <c r="A25" s="29">
        <v>3</v>
      </c>
      <c r="B25" s="86"/>
      <c r="C25" s="86"/>
      <c r="D25" s="40" t="s">
        <v>113</v>
      </c>
      <c r="E25" s="40" t="s">
        <v>21</v>
      </c>
      <c r="F25" s="40" t="s">
        <v>21</v>
      </c>
      <c r="G25" s="40" t="s">
        <v>21</v>
      </c>
      <c r="H25" s="41" t="s">
        <v>114</v>
      </c>
      <c r="I25" s="40" t="s">
        <v>81</v>
      </c>
      <c r="J25" s="42">
        <v>168712.05</v>
      </c>
      <c r="K25" s="42">
        <f>SUM(L25:O25)</f>
        <v>168712.05</v>
      </c>
      <c r="L25" s="42">
        <v>0</v>
      </c>
      <c r="M25" s="42">
        <v>0</v>
      </c>
      <c r="N25" s="42">
        <v>168712.05</v>
      </c>
      <c r="O25" s="42">
        <v>0</v>
      </c>
      <c r="P25" s="45" t="s">
        <v>24</v>
      </c>
      <c r="Q25" s="46" t="s">
        <v>97</v>
      </c>
    </row>
    <row r="26" spans="1:218" s="23" customFormat="1" ht="32.25" customHeight="1" thickBot="1" x14ac:dyDescent="0.35">
      <c r="A26" s="68" t="s">
        <v>107</v>
      </c>
      <c r="B26" s="69"/>
      <c r="C26" s="28"/>
      <c r="D26" s="28"/>
      <c r="E26" s="22"/>
      <c r="F26" s="22"/>
      <c r="G26" s="22"/>
      <c r="H26" s="22"/>
      <c r="I26" s="22"/>
      <c r="J26" s="24">
        <f>SUM(J23+J24+J25)</f>
        <v>557442.6</v>
      </c>
      <c r="K26" s="24">
        <f t="shared" ref="K26:O26" si="6">SUM(K23+K24+K25)</f>
        <v>557442.6</v>
      </c>
      <c r="L26" s="24">
        <f t="shared" si="6"/>
        <v>0</v>
      </c>
      <c r="M26" s="24">
        <f t="shared" si="6"/>
        <v>0</v>
      </c>
      <c r="N26" s="24">
        <f t="shared" si="6"/>
        <v>557442.6</v>
      </c>
      <c r="O26" s="24">
        <f t="shared" si="6"/>
        <v>0</v>
      </c>
      <c r="P26" s="27"/>
      <c r="Q26" s="55"/>
    </row>
    <row r="27" spans="1:218" ht="135.75" customHeight="1" x14ac:dyDescent="0.25">
      <c r="A27" s="29">
        <v>1</v>
      </c>
      <c r="B27" s="89" t="s">
        <v>125</v>
      </c>
      <c r="C27" s="89">
        <v>4813003245</v>
      </c>
      <c r="D27" s="40" t="s">
        <v>116</v>
      </c>
      <c r="E27" s="40" t="s">
        <v>21</v>
      </c>
      <c r="F27" s="40" t="s">
        <v>21</v>
      </c>
      <c r="G27" s="40" t="s">
        <v>21</v>
      </c>
      <c r="H27" s="41" t="s">
        <v>117</v>
      </c>
      <c r="I27" s="40" t="s">
        <v>118</v>
      </c>
      <c r="J27" s="42">
        <v>5970237.8099999996</v>
      </c>
      <c r="K27" s="42">
        <f>SUM(L27:O27)</f>
        <v>5970237.8099999996</v>
      </c>
      <c r="L27" s="42">
        <v>0</v>
      </c>
      <c r="M27" s="42">
        <v>0</v>
      </c>
      <c r="N27" s="42">
        <v>5970237.8099999996</v>
      </c>
      <c r="O27" s="42">
        <v>0</v>
      </c>
      <c r="P27" s="45" t="s">
        <v>24</v>
      </c>
      <c r="Q27" s="46" t="s">
        <v>97</v>
      </c>
    </row>
    <row r="28" spans="1:218" ht="135.75" customHeight="1" x14ac:dyDescent="0.25">
      <c r="A28" s="29">
        <v>2</v>
      </c>
      <c r="B28" s="88"/>
      <c r="C28" s="88"/>
      <c r="D28" s="40" t="s">
        <v>119</v>
      </c>
      <c r="E28" s="40" t="s">
        <v>21</v>
      </c>
      <c r="F28" s="40" t="s">
        <v>21</v>
      </c>
      <c r="G28" s="40" t="s">
        <v>21</v>
      </c>
      <c r="H28" s="41" t="s">
        <v>120</v>
      </c>
      <c r="I28" s="40" t="s">
        <v>121</v>
      </c>
      <c r="J28" s="42">
        <v>1045178.88</v>
      </c>
      <c r="K28" s="42">
        <f>SUM(L28:O28)</f>
        <v>1045178.88</v>
      </c>
      <c r="L28" s="42">
        <v>0</v>
      </c>
      <c r="M28" s="42">
        <v>0</v>
      </c>
      <c r="N28" s="42">
        <v>1045178.88</v>
      </c>
      <c r="O28" s="42">
        <v>0</v>
      </c>
      <c r="P28" s="45" t="s">
        <v>24</v>
      </c>
      <c r="Q28" s="46" t="s">
        <v>97</v>
      </c>
    </row>
    <row r="29" spans="1:218" ht="135.75" customHeight="1" thickBot="1" x14ac:dyDescent="0.3">
      <c r="A29" s="29">
        <v>3</v>
      </c>
      <c r="B29" s="86"/>
      <c r="C29" s="86"/>
      <c r="D29" s="40" t="s">
        <v>122</v>
      </c>
      <c r="E29" s="40" t="s">
        <v>21</v>
      </c>
      <c r="F29" s="40" t="s">
        <v>21</v>
      </c>
      <c r="G29" s="40" t="s">
        <v>21</v>
      </c>
      <c r="H29" s="41" t="s">
        <v>123</v>
      </c>
      <c r="I29" s="40" t="s">
        <v>124</v>
      </c>
      <c r="J29" s="42">
        <v>63498230</v>
      </c>
      <c r="K29" s="42">
        <f>SUM(L29:O29)</f>
        <v>63498230</v>
      </c>
      <c r="L29" s="42">
        <v>0</v>
      </c>
      <c r="M29" s="42">
        <v>0</v>
      </c>
      <c r="N29" s="42">
        <v>63498230</v>
      </c>
      <c r="O29" s="42">
        <v>0</v>
      </c>
      <c r="P29" s="45" t="s">
        <v>24</v>
      </c>
      <c r="Q29" s="46" t="s">
        <v>90</v>
      </c>
    </row>
    <row r="30" spans="1:218" s="23" customFormat="1" ht="32.25" customHeight="1" thickBot="1" x14ac:dyDescent="0.35">
      <c r="A30" s="68" t="s">
        <v>107</v>
      </c>
      <c r="B30" s="69"/>
      <c r="C30" s="28"/>
      <c r="D30" s="28"/>
      <c r="E30" s="22"/>
      <c r="F30" s="22"/>
      <c r="G30" s="22"/>
      <c r="H30" s="22"/>
      <c r="I30" s="22"/>
      <c r="J30" s="24">
        <f>SUM(J27+J28+J29)</f>
        <v>70513646.689999998</v>
      </c>
      <c r="K30" s="24">
        <f t="shared" ref="K30:O30" si="7">SUM(K27+K28+K29)</f>
        <v>70513646.689999998</v>
      </c>
      <c r="L30" s="24">
        <f t="shared" si="7"/>
        <v>0</v>
      </c>
      <c r="M30" s="24">
        <f t="shared" si="7"/>
        <v>0</v>
      </c>
      <c r="N30" s="24">
        <f t="shared" si="7"/>
        <v>70513646.689999998</v>
      </c>
      <c r="O30" s="24">
        <f t="shared" si="7"/>
        <v>0</v>
      </c>
      <c r="P30" s="27"/>
      <c r="Q30" s="55"/>
    </row>
    <row r="31" spans="1:218" ht="47.25" customHeight="1" x14ac:dyDescent="0.25">
      <c r="A31" s="64" t="s">
        <v>138</v>
      </c>
      <c r="B31" s="65"/>
      <c r="C31" s="65"/>
      <c r="D31" s="65"/>
      <c r="E31" s="34"/>
      <c r="F31" s="34"/>
      <c r="G31" s="34"/>
      <c r="H31" s="35"/>
      <c r="I31" s="35"/>
      <c r="J31" s="36">
        <f>J30+J26+J22+J20+J18+J15+J13+J11+J9+J7</f>
        <v>187536517.41</v>
      </c>
      <c r="K31" s="36">
        <f>K32+K33+K34</f>
        <v>187536517.41000003</v>
      </c>
      <c r="L31" s="36">
        <f>L32+L33+L34</f>
        <v>79418640</v>
      </c>
      <c r="M31" s="36">
        <f>M32+M33+M34</f>
        <v>28088706.66</v>
      </c>
      <c r="N31" s="36">
        <f>N32+N33+N34</f>
        <v>80029170.75</v>
      </c>
      <c r="O31" s="36">
        <v>0</v>
      </c>
      <c r="P31" s="37"/>
      <c r="Q31" s="56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</row>
    <row r="32" spans="1:218" ht="47.25" customHeight="1" x14ac:dyDescent="0.25">
      <c r="A32" s="7" t="s">
        <v>35</v>
      </c>
      <c r="B32" s="8"/>
      <c r="C32" s="13"/>
      <c r="D32" s="8"/>
      <c r="E32" s="8"/>
      <c r="F32" s="8"/>
      <c r="G32" s="8"/>
      <c r="H32" s="8"/>
      <c r="I32" s="8"/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7"/>
      <c r="Q32" s="57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</row>
    <row r="33" spans="1:218" ht="47.25" customHeight="1" x14ac:dyDescent="0.25">
      <c r="A33" s="9" t="s">
        <v>158</v>
      </c>
      <c r="B33" s="10"/>
      <c r="C33" s="15"/>
      <c r="D33" s="10"/>
      <c r="E33" s="10"/>
      <c r="F33" s="10"/>
      <c r="G33" s="10"/>
      <c r="H33" s="10"/>
      <c r="I33" s="10"/>
      <c r="J33" s="16">
        <f>J6+J8+J10+J12</f>
        <v>115227175.02000001</v>
      </c>
      <c r="K33" s="16">
        <f t="shared" ref="K33:O33" si="8">K6+K8+K10+K12</f>
        <v>115227175.02000001</v>
      </c>
      <c r="L33" s="16">
        <f t="shared" si="8"/>
        <v>79418640</v>
      </c>
      <c r="M33" s="16">
        <f t="shared" si="8"/>
        <v>28088706.66</v>
      </c>
      <c r="N33" s="16">
        <f t="shared" si="8"/>
        <v>7719828.3599999994</v>
      </c>
      <c r="O33" s="16">
        <f t="shared" si="8"/>
        <v>0</v>
      </c>
      <c r="P33" s="18"/>
      <c r="Q33" s="58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</row>
    <row r="34" spans="1:218" ht="47.25" customHeight="1" thickBot="1" x14ac:dyDescent="0.3">
      <c r="A34" s="11" t="s">
        <v>133</v>
      </c>
      <c r="B34" s="12"/>
      <c r="C34" s="12"/>
      <c r="D34" s="12"/>
      <c r="E34" s="12"/>
      <c r="F34" s="12"/>
      <c r="G34" s="12"/>
      <c r="H34" s="12"/>
      <c r="I34" s="12"/>
      <c r="J34" s="19">
        <f>J14+J16+J17+J19+J21+J23+J24+J25+J27+J28+J29</f>
        <v>72309342.390000001</v>
      </c>
      <c r="K34" s="19">
        <f t="shared" ref="K34:O34" si="9">K14+K16+K17+K19+K21+K23+K24+K25+K27+K28+K29</f>
        <v>72309342.390000001</v>
      </c>
      <c r="L34" s="19">
        <f t="shared" si="9"/>
        <v>0</v>
      </c>
      <c r="M34" s="19">
        <f t="shared" si="9"/>
        <v>0</v>
      </c>
      <c r="N34" s="19">
        <f t="shared" si="9"/>
        <v>72309342.390000001</v>
      </c>
      <c r="O34" s="19">
        <f t="shared" si="9"/>
        <v>0</v>
      </c>
      <c r="P34" s="20"/>
      <c r="Q34" s="59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</row>
    <row r="35" spans="1:218" s="54" customFormat="1" ht="60" customHeight="1" thickBot="1" x14ac:dyDescent="0.3">
      <c r="A35" s="70" t="s">
        <v>141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2"/>
    </row>
    <row r="36" spans="1:218" ht="135.75" customHeight="1" thickBot="1" x14ac:dyDescent="0.3">
      <c r="A36" s="29">
        <v>1</v>
      </c>
      <c r="B36" s="30" t="s">
        <v>39</v>
      </c>
      <c r="C36" s="30">
        <v>4800020437</v>
      </c>
      <c r="D36" s="30" t="s">
        <v>84</v>
      </c>
      <c r="E36" s="30" t="s">
        <v>21</v>
      </c>
      <c r="F36" s="30" t="s">
        <v>21</v>
      </c>
      <c r="G36" s="30" t="s">
        <v>21</v>
      </c>
      <c r="H36" s="31" t="s">
        <v>85</v>
      </c>
      <c r="I36" s="30" t="s">
        <v>55</v>
      </c>
      <c r="J36" s="32">
        <v>300000</v>
      </c>
      <c r="K36" s="32">
        <f>SUM(L36:O36)</f>
        <v>300000</v>
      </c>
      <c r="L36" s="32">
        <v>0</v>
      </c>
      <c r="M36" s="32">
        <v>0</v>
      </c>
      <c r="N36" s="32">
        <v>300000</v>
      </c>
      <c r="O36" s="32">
        <v>0</v>
      </c>
      <c r="P36" s="33" t="s">
        <v>19</v>
      </c>
      <c r="Q36" s="46" t="s">
        <v>22</v>
      </c>
    </row>
    <row r="37" spans="1:218" s="23" customFormat="1" ht="32.25" customHeight="1" thickBot="1" x14ac:dyDescent="0.35">
      <c r="A37" s="68" t="s">
        <v>20</v>
      </c>
      <c r="B37" s="69"/>
      <c r="C37" s="28"/>
      <c r="D37" s="28"/>
      <c r="E37" s="22"/>
      <c r="F37" s="22"/>
      <c r="G37" s="22"/>
      <c r="H37" s="22"/>
      <c r="I37" s="22"/>
      <c r="J37" s="24">
        <f>SUM(J36)</f>
        <v>300000</v>
      </c>
      <c r="K37" s="24">
        <f t="shared" ref="K37:O37" si="10">SUM(K36)</f>
        <v>300000</v>
      </c>
      <c r="L37" s="24">
        <f t="shared" si="10"/>
        <v>0</v>
      </c>
      <c r="M37" s="24">
        <f t="shared" si="10"/>
        <v>0</v>
      </c>
      <c r="N37" s="24">
        <f t="shared" si="10"/>
        <v>300000</v>
      </c>
      <c r="O37" s="24">
        <f t="shared" si="10"/>
        <v>0</v>
      </c>
      <c r="P37" s="27"/>
      <c r="Q37" s="55"/>
    </row>
    <row r="38" spans="1:218" ht="47.25" customHeight="1" x14ac:dyDescent="0.25">
      <c r="A38" s="64" t="s">
        <v>155</v>
      </c>
      <c r="B38" s="65"/>
      <c r="C38" s="65"/>
      <c r="D38" s="65"/>
      <c r="E38" s="34"/>
      <c r="F38" s="34"/>
      <c r="G38" s="34"/>
      <c r="H38" s="35"/>
      <c r="I38" s="35"/>
      <c r="J38" s="36">
        <f>J37</f>
        <v>300000</v>
      </c>
      <c r="K38" s="36">
        <f>K39+K40+K41</f>
        <v>300000</v>
      </c>
      <c r="L38" s="36">
        <f t="shared" ref="L38:O38" si="11">L37</f>
        <v>0</v>
      </c>
      <c r="M38" s="36">
        <f t="shared" si="11"/>
        <v>0</v>
      </c>
      <c r="N38" s="36">
        <f t="shared" si="11"/>
        <v>300000</v>
      </c>
      <c r="O38" s="36">
        <f t="shared" si="11"/>
        <v>0</v>
      </c>
      <c r="P38" s="37"/>
      <c r="Q38" s="56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</row>
    <row r="39" spans="1:218" ht="47.25" customHeight="1" x14ac:dyDescent="0.25">
      <c r="A39" s="7" t="s">
        <v>35</v>
      </c>
      <c r="B39" s="8"/>
      <c r="C39" s="13"/>
      <c r="D39" s="8"/>
      <c r="E39" s="8"/>
      <c r="F39" s="8"/>
      <c r="G39" s="8"/>
      <c r="H39" s="8"/>
      <c r="I39" s="8"/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7"/>
      <c r="Q39" s="57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</row>
    <row r="40" spans="1:218" ht="47.25" customHeight="1" x14ac:dyDescent="0.25">
      <c r="A40" s="9" t="s">
        <v>35</v>
      </c>
      <c r="B40" s="10"/>
      <c r="C40" s="15"/>
      <c r="D40" s="10"/>
      <c r="E40" s="10"/>
      <c r="F40" s="10"/>
      <c r="G40" s="10"/>
      <c r="H40" s="10"/>
      <c r="I40" s="10"/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8"/>
      <c r="Q40" s="5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</row>
    <row r="41" spans="1:218" ht="47.25" customHeight="1" thickBot="1" x14ac:dyDescent="0.3">
      <c r="A41" s="11" t="s">
        <v>23</v>
      </c>
      <c r="B41" s="12"/>
      <c r="C41" s="12"/>
      <c r="D41" s="12"/>
      <c r="E41" s="12"/>
      <c r="F41" s="12"/>
      <c r="G41" s="12"/>
      <c r="H41" s="12"/>
      <c r="I41" s="12"/>
      <c r="J41" s="19">
        <f>J36</f>
        <v>300000</v>
      </c>
      <c r="K41" s="19">
        <f t="shared" ref="K41:O41" si="12">K36</f>
        <v>300000</v>
      </c>
      <c r="L41" s="19">
        <f t="shared" si="12"/>
        <v>0</v>
      </c>
      <c r="M41" s="19">
        <f t="shared" si="12"/>
        <v>0</v>
      </c>
      <c r="N41" s="19">
        <f t="shared" si="12"/>
        <v>300000</v>
      </c>
      <c r="O41" s="19">
        <f t="shared" si="12"/>
        <v>0</v>
      </c>
      <c r="P41" s="20"/>
      <c r="Q41" s="59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</row>
    <row r="42" spans="1:218" s="54" customFormat="1" ht="60" customHeight="1" thickBot="1" x14ac:dyDescent="0.3">
      <c r="A42" s="70" t="s">
        <v>142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2"/>
    </row>
    <row r="43" spans="1:218" s="44" customFormat="1" ht="136.5" customHeight="1" x14ac:dyDescent="0.25">
      <c r="A43" s="29">
        <v>1</v>
      </c>
      <c r="B43" s="66" t="s">
        <v>39</v>
      </c>
      <c r="C43" s="66">
        <v>4800020437</v>
      </c>
      <c r="D43" s="40" t="s">
        <v>82</v>
      </c>
      <c r="E43" s="40" t="s">
        <v>21</v>
      </c>
      <c r="F43" s="40" t="s">
        <v>21</v>
      </c>
      <c r="G43" s="40" t="s">
        <v>21</v>
      </c>
      <c r="H43" s="41" t="s">
        <v>83</v>
      </c>
      <c r="I43" s="40" t="s">
        <v>81</v>
      </c>
      <c r="J43" s="42">
        <v>50000</v>
      </c>
      <c r="K43" s="42">
        <f>SUM(L43:O43)</f>
        <v>50000</v>
      </c>
      <c r="L43" s="42">
        <v>0</v>
      </c>
      <c r="M43" s="42">
        <v>0</v>
      </c>
      <c r="N43" s="42">
        <f>J43-M43</f>
        <v>50000</v>
      </c>
      <c r="O43" s="42">
        <v>0</v>
      </c>
      <c r="P43" s="42" t="s">
        <v>26</v>
      </c>
      <c r="Q43" s="92" t="s">
        <v>22</v>
      </c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  <c r="FT43" s="43"/>
      <c r="FU43" s="43"/>
      <c r="FV43" s="43"/>
      <c r="FW43" s="43"/>
      <c r="FX43" s="43"/>
      <c r="FY43" s="43"/>
      <c r="FZ43" s="43"/>
      <c r="GA43" s="43"/>
      <c r="GB43" s="43"/>
      <c r="GC43" s="43"/>
      <c r="GD43" s="43"/>
      <c r="GE43" s="43"/>
      <c r="GF43" s="43"/>
      <c r="GG43" s="43"/>
      <c r="GH43" s="43"/>
      <c r="GI43" s="43"/>
      <c r="GJ43" s="43"/>
      <c r="GK43" s="43"/>
      <c r="GL43" s="43"/>
      <c r="GM43" s="43"/>
      <c r="GN43" s="43"/>
      <c r="GO43" s="43"/>
      <c r="GP43" s="43"/>
      <c r="GQ43" s="43"/>
      <c r="GR43" s="43"/>
      <c r="GS43" s="43"/>
      <c r="GT43" s="43"/>
      <c r="GU43" s="43"/>
      <c r="GV43" s="43"/>
      <c r="GW43" s="43"/>
      <c r="GX43" s="43"/>
      <c r="GY43" s="43"/>
      <c r="GZ43" s="43"/>
      <c r="HA43" s="43"/>
      <c r="HB43" s="43"/>
      <c r="HC43" s="43"/>
      <c r="HD43" s="43"/>
      <c r="HE43" s="43"/>
      <c r="HF43" s="43"/>
      <c r="HG43" s="43"/>
      <c r="HH43" s="43"/>
      <c r="HI43" s="43"/>
      <c r="HJ43" s="43"/>
    </row>
    <row r="44" spans="1:218" ht="136.5" customHeight="1" thickBot="1" x14ac:dyDescent="0.3">
      <c r="A44" s="29">
        <v>2</v>
      </c>
      <c r="B44" s="67"/>
      <c r="C44" s="67"/>
      <c r="D44" s="30" t="s">
        <v>79</v>
      </c>
      <c r="E44" s="30" t="s">
        <v>21</v>
      </c>
      <c r="F44" s="30" t="s">
        <v>21</v>
      </c>
      <c r="G44" s="30" t="s">
        <v>21</v>
      </c>
      <c r="H44" s="31" t="s">
        <v>80</v>
      </c>
      <c r="I44" s="30" t="s">
        <v>81</v>
      </c>
      <c r="J44" s="32">
        <v>150000</v>
      </c>
      <c r="K44" s="32">
        <f>SUM(L44:O44)</f>
        <v>150000</v>
      </c>
      <c r="L44" s="32">
        <v>0</v>
      </c>
      <c r="M44" s="32">
        <v>0</v>
      </c>
      <c r="N44" s="32">
        <v>150000</v>
      </c>
      <c r="O44" s="32">
        <v>0</v>
      </c>
      <c r="P44" s="33" t="s">
        <v>26</v>
      </c>
      <c r="Q44" s="46" t="s">
        <v>22</v>
      </c>
    </row>
    <row r="45" spans="1:218" s="23" customFormat="1" ht="32.25" customHeight="1" thickBot="1" x14ac:dyDescent="0.35">
      <c r="A45" s="68" t="s">
        <v>38</v>
      </c>
      <c r="B45" s="69"/>
      <c r="C45" s="28"/>
      <c r="D45" s="28"/>
      <c r="E45" s="22"/>
      <c r="F45" s="22"/>
      <c r="G45" s="22"/>
      <c r="H45" s="22"/>
      <c r="I45" s="22"/>
      <c r="J45" s="24">
        <f>SUM(J43:J44)</f>
        <v>200000</v>
      </c>
      <c r="K45" s="24">
        <f t="shared" ref="K45:O45" si="13">SUM(K43:K44)</f>
        <v>200000</v>
      </c>
      <c r="L45" s="24">
        <f t="shared" si="13"/>
        <v>0</v>
      </c>
      <c r="M45" s="24">
        <f t="shared" si="13"/>
        <v>0</v>
      </c>
      <c r="N45" s="24">
        <f t="shared" si="13"/>
        <v>200000</v>
      </c>
      <c r="O45" s="24">
        <f t="shared" si="13"/>
        <v>0</v>
      </c>
      <c r="P45" s="27"/>
      <c r="Q45" s="55"/>
    </row>
    <row r="46" spans="1:218" ht="47.25" customHeight="1" x14ac:dyDescent="0.25">
      <c r="A46" s="64" t="s">
        <v>156</v>
      </c>
      <c r="B46" s="65"/>
      <c r="C46" s="65"/>
      <c r="D46" s="65"/>
      <c r="E46" s="34"/>
      <c r="F46" s="34"/>
      <c r="G46" s="34"/>
      <c r="H46" s="35"/>
      <c r="I46" s="35"/>
      <c r="J46" s="36">
        <f>J45</f>
        <v>200000</v>
      </c>
      <c r="K46" s="36">
        <f>K47+K48+K49</f>
        <v>200000</v>
      </c>
      <c r="L46" s="36">
        <f t="shared" ref="L46:O46" si="14">L45</f>
        <v>0</v>
      </c>
      <c r="M46" s="36">
        <f t="shared" si="14"/>
        <v>0</v>
      </c>
      <c r="N46" s="36">
        <f t="shared" si="14"/>
        <v>200000</v>
      </c>
      <c r="O46" s="36">
        <f t="shared" si="14"/>
        <v>0</v>
      </c>
      <c r="P46" s="37"/>
      <c r="Q46" s="56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</row>
    <row r="47" spans="1:218" ht="47.25" customHeight="1" x14ac:dyDescent="0.25">
      <c r="A47" s="7" t="s">
        <v>35</v>
      </c>
      <c r="B47" s="8"/>
      <c r="C47" s="13"/>
      <c r="D47" s="8"/>
      <c r="E47" s="8"/>
      <c r="F47" s="8"/>
      <c r="G47" s="8"/>
      <c r="H47" s="8"/>
      <c r="I47" s="8"/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7"/>
      <c r="Q47" s="57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</row>
    <row r="48" spans="1:218" ht="47.25" customHeight="1" x14ac:dyDescent="0.25">
      <c r="A48" s="9" t="s">
        <v>35</v>
      </c>
      <c r="B48" s="10"/>
      <c r="C48" s="15"/>
      <c r="D48" s="10"/>
      <c r="E48" s="10"/>
      <c r="F48" s="10"/>
      <c r="G48" s="10"/>
      <c r="H48" s="10"/>
      <c r="I48" s="10"/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f t="shared" ref="O48" si="15">O43</f>
        <v>0</v>
      </c>
      <c r="P48" s="18"/>
      <c r="Q48" s="5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</row>
    <row r="49" spans="1:218" ht="47.25" customHeight="1" thickBot="1" x14ac:dyDescent="0.3">
      <c r="A49" s="11" t="s">
        <v>46</v>
      </c>
      <c r="B49" s="12"/>
      <c r="C49" s="12"/>
      <c r="D49" s="12"/>
      <c r="E49" s="12"/>
      <c r="F49" s="12"/>
      <c r="G49" s="12"/>
      <c r="H49" s="12"/>
      <c r="I49" s="12"/>
      <c r="J49" s="19">
        <f>J43+J44</f>
        <v>200000</v>
      </c>
      <c r="K49" s="19">
        <f t="shared" ref="K49:O49" si="16">K43+K44</f>
        <v>200000</v>
      </c>
      <c r="L49" s="19">
        <f t="shared" si="16"/>
        <v>0</v>
      </c>
      <c r="M49" s="19">
        <f t="shared" si="16"/>
        <v>0</v>
      </c>
      <c r="N49" s="19">
        <f t="shared" si="16"/>
        <v>200000</v>
      </c>
      <c r="O49" s="19">
        <f t="shared" si="16"/>
        <v>0</v>
      </c>
      <c r="P49" s="20"/>
      <c r="Q49" s="59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</row>
    <row r="50" spans="1:218" s="54" customFormat="1" ht="60" customHeight="1" thickBot="1" x14ac:dyDescent="0.3">
      <c r="A50" s="70" t="s">
        <v>143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2"/>
    </row>
    <row r="51" spans="1:218" ht="136.5" customHeight="1" thickBot="1" x14ac:dyDescent="0.3">
      <c r="A51" s="29">
        <v>1</v>
      </c>
      <c r="B51" s="30" t="s">
        <v>53</v>
      </c>
      <c r="C51" s="30">
        <v>4800020620</v>
      </c>
      <c r="D51" s="30" t="s">
        <v>61</v>
      </c>
      <c r="E51" s="30" t="s">
        <v>21</v>
      </c>
      <c r="F51" s="30" t="s">
        <v>21</v>
      </c>
      <c r="G51" s="30" t="s">
        <v>21</v>
      </c>
      <c r="H51" s="31" t="s">
        <v>62</v>
      </c>
      <c r="I51" s="30" t="s">
        <v>63</v>
      </c>
      <c r="J51" s="32">
        <v>600000</v>
      </c>
      <c r="K51" s="32">
        <f>SUM(L51:O51)</f>
        <v>600000</v>
      </c>
      <c r="L51" s="32">
        <v>0</v>
      </c>
      <c r="M51" s="32">
        <v>0</v>
      </c>
      <c r="N51" s="32">
        <v>600000</v>
      </c>
      <c r="O51" s="32">
        <v>0</v>
      </c>
      <c r="P51" s="33" t="s">
        <v>27</v>
      </c>
      <c r="Q51" s="46" t="s">
        <v>22</v>
      </c>
    </row>
    <row r="52" spans="1:218" s="23" customFormat="1" ht="32.25" customHeight="1" thickBot="1" x14ac:dyDescent="0.35">
      <c r="A52" s="68" t="s">
        <v>64</v>
      </c>
      <c r="B52" s="69"/>
      <c r="C52" s="28"/>
      <c r="D52" s="28"/>
      <c r="E52" s="22"/>
      <c r="F52" s="22"/>
      <c r="G52" s="22"/>
      <c r="H52" s="22"/>
      <c r="I52" s="22"/>
      <c r="J52" s="24">
        <f>SUM(J51)</f>
        <v>600000</v>
      </c>
      <c r="K52" s="24">
        <f t="shared" ref="K52:O52" si="17">SUM(K51)</f>
        <v>600000</v>
      </c>
      <c r="L52" s="24">
        <f t="shared" si="17"/>
        <v>0</v>
      </c>
      <c r="M52" s="24">
        <f t="shared" si="17"/>
        <v>0</v>
      </c>
      <c r="N52" s="24">
        <f t="shared" si="17"/>
        <v>600000</v>
      </c>
      <c r="O52" s="24">
        <f t="shared" si="17"/>
        <v>0</v>
      </c>
      <c r="P52" s="27"/>
      <c r="Q52" s="55"/>
    </row>
    <row r="53" spans="1:218" ht="47.25" customHeight="1" x14ac:dyDescent="0.25">
      <c r="A53" s="64" t="s">
        <v>155</v>
      </c>
      <c r="B53" s="65"/>
      <c r="C53" s="65"/>
      <c r="D53" s="65"/>
      <c r="E53" s="34"/>
      <c r="F53" s="34"/>
      <c r="G53" s="34"/>
      <c r="H53" s="35"/>
      <c r="I53" s="35"/>
      <c r="J53" s="36">
        <f>J52</f>
        <v>600000</v>
      </c>
      <c r="K53" s="36">
        <f t="shared" ref="K53:O53" si="18">K52</f>
        <v>600000</v>
      </c>
      <c r="L53" s="36">
        <f t="shared" si="18"/>
        <v>0</v>
      </c>
      <c r="M53" s="36">
        <f t="shared" si="18"/>
        <v>0</v>
      </c>
      <c r="N53" s="36">
        <f t="shared" si="18"/>
        <v>600000</v>
      </c>
      <c r="O53" s="36">
        <f t="shared" si="18"/>
        <v>0</v>
      </c>
      <c r="P53" s="37"/>
      <c r="Q53" s="56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</row>
    <row r="54" spans="1:218" ht="47.25" customHeight="1" x14ac:dyDescent="0.25">
      <c r="A54" s="7" t="s">
        <v>35</v>
      </c>
      <c r="B54" s="8"/>
      <c r="C54" s="13"/>
      <c r="D54" s="8"/>
      <c r="E54" s="8"/>
      <c r="F54" s="8"/>
      <c r="G54" s="8"/>
      <c r="H54" s="8"/>
      <c r="I54" s="8"/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7"/>
      <c r="Q54" s="57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</row>
    <row r="55" spans="1:218" ht="47.25" customHeight="1" x14ac:dyDescent="0.25">
      <c r="A55" s="9" t="s">
        <v>35</v>
      </c>
      <c r="B55" s="10"/>
      <c r="C55" s="15"/>
      <c r="D55" s="10"/>
      <c r="E55" s="10"/>
      <c r="F55" s="10"/>
      <c r="G55" s="10"/>
      <c r="H55" s="10"/>
      <c r="I55" s="10"/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8"/>
      <c r="Q55" s="58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</row>
    <row r="56" spans="1:218" ht="47.25" customHeight="1" thickBot="1" x14ac:dyDescent="0.3">
      <c r="A56" s="11" t="s">
        <v>23</v>
      </c>
      <c r="B56" s="12"/>
      <c r="C56" s="12"/>
      <c r="D56" s="12"/>
      <c r="E56" s="12"/>
      <c r="F56" s="12"/>
      <c r="G56" s="12"/>
      <c r="H56" s="12"/>
      <c r="I56" s="12"/>
      <c r="J56" s="19">
        <f>J51</f>
        <v>600000</v>
      </c>
      <c r="K56" s="19">
        <f t="shared" ref="K56:O56" si="19">K51</f>
        <v>600000</v>
      </c>
      <c r="L56" s="19">
        <f t="shared" si="19"/>
        <v>0</v>
      </c>
      <c r="M56" s="19">
        <f t="shared" si="19"/>
        <v>0</v>
      </c>
      <c r="N56" s="19">
        <f t="shared" si="19"/>
        <v>600000</v>
      </c>
      <c r="O56" s="19">
        <f t="shared" si="19"/>
        <v>0</v>
      </c>
      <c r="P56" s="20"/>
      <c r="Q56" s="59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</row>
    <row r="57" spans="1:218" s="54" customFormat="1" ht="60" customHeight="1" thickBot="1" x14ac:dyDescent="0.3">
      <c r="A57" s="70" t="s">
        <v>144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2"/>
    </row>
    <row r="58" spans="1:218" ht="136.5" customHeight="1" x14ac:dyDescent="0.25">
      <c r="A58" s="29">
        <v>1</v>
      </c>
      <c r="B58" s="66" t="s">
        <v>39</v>
      </c>
      <c r="C58" s="66">
        <v>4800020437</v>
      </c>
      <c r="D58" s="30" t="s">
        <v>40</v>
      </c>
      <c r="E58" s="30" t="s">
        <v>21</v>
      </c>
      <c r="F58" s="30" t="s">
        <v>21</v>
      </c>
      <c r="G58" s="30" t="s">
        <v>21</v>
      </c>
      <c r="H58" s="31" t="s">
        <v>41</v>
      </c>
      <c r="I58" s="30" t="s">
        <v>42</v>
      </c>
      <c r="J58" s="32">
        <v>300000</v>
      </c>
      <c r="K58" s="32">
        <f>SUM(L58:O58)</f>
        <v>300000</v>
      </c>
      <c r="L58" s="32">
        <v>0</v>
      </c>
      <c r="M58" s="32">
        <v>0</v>
      </c>
      <c r="N58" s="32">
        <v>300000</v>
      </c>
      <c r="O58" s="32">
        <v>0</v>
      </c>
      <c r="P58" s="33" t="s">
        <v>28</v>
      </c>
      <c r="Q58" s="46" t="s">
        <v>22</v>
      </c>
    </row>
    <row r="59" spans="1:218" ht="136.5" customHeight="1" thickBot="1" x14ac:dyDescent="0.3">
      <c r="A59" s="29">
        <v>2</v>
      </c>
      <c r="B59" s="67"/>
      <c r="C59" s="67"/>
      <c r="D59" s="30" t="s">
        <v>43</v>
      </c>
      <c r="E59" s="30" t="s">
        <v>21</v>
      </c>
      <c r="F59" s="30" t="s">
        <v>21</v>
      </c>
      <c r="G59" s="30" t="s">
        <v>21</v>
      </c>
      <c r="H59" s="31" t="s">
        <v>44</v>
      </c>
      <c r="I59" s="30" t="s">
        <v>45</v>
      </c>
      <c r="J59" s="32">
        <v>1000000</v>
      </c>
      <c r="K59" s="32">
        <f>SUM(L59:O59)</f>
        <v>1000000</v>
      </c>
      <c r="L59" s="32">
        <v>0</v>
      </c>
      <c r="M59" s="32">
        <v>0</v>
      </c>
      <c r="N59" s="32">
        <v>1000000</v>
      </c>
      <c r="O59" s="32">
        <v>0</v>
      </c>
      <c r="P59" s="33" t="s">
        <v>28</v>
      </c>
      <c r="Q59" s="46" t="s">
        <v>22</v>
      </c>
    </row>
    <row r="60" spans="1:218" s="23" customFormat="1" ht="32.25" customHeight="1" thickBot="1" x14ac:dyDescent="0.35">
      <c r="A60" s="68" t="s">
        <v>38</v>
      </c>
      <c r="B60" s="69"/>
      <c r="C60" s="28"/>
      <c r="D60" s="28"/>
      <c r="E60" s="22"/>
      <c r="F60" s="22"/>
      <c r="G60" s="22"/>
      <c r="H60" s="22"/>
      <c r="I60" s="22"/>
      <c r="J60" s="24">
        <f>SUM(J58,J59)</f>
        <v>1300000</v>
      </c>
      <c r="K60" s="24">
        <f t="shared" ref="K60:O60" si="20">SUM(K58,K59)</f>
        <v>1300000</v>
      </c>
      <c r="L60" s="24">
        <f t="shared" si="20"/>
        <v>0</v>
      </c>
      <c r="M60" s="24">
        <f t="shared" si="20"/>
        <v>0</v>
      </c>
      <c r="N60" s="24">
        <f t="shared" si="20"/>
        <v>1300000</v>
      </c>
      <c r="O60" s="24">
        <f t="shared" si="20"/>
        <v>0</v>
      </c>
      <c r="P60" s="27"/>
      <c r="Q60" s="55"/>
    </row>
    <row r="61" spans="1:218" ht="47.25" customHeight="1" x14ac:dyDescent="0.25">
      <c r="A61" s="64" t="s">
        <v>156</v>
      </c>
      <c r="B61" s="65"/>
      <c r="C61" s="65"/>
      <c r="D61" s="65"/>
      <c r="E61" s="34"/>
      <c r="F61" s="34"/>
      <c r="G61" s="34"/>
      <c r="H61" s="35"/>
      <c r="I61" s="35"/>
      <c r="J61" s="36">
        <f>J60</f>
        <v>1300000</v>
      </c>
      <c r="K61" s="36">
        <f t="shared" ref="K61:O61" si="21">K60</f>
        <v>1300000</v>
      </c>
      <c r="L61" s="36">
        <f t="shared" si="21"/>
        <v>0</v>
      </c>
      <c r="M61" s="36">
        <f t="shared" si="21"/>
        <v>0</v>
      </c>
      <c r="N61" s="36">
        <f t="shared" si="21"/>
        <v>1300000</v>
      </c>
      <c r="O61" s="36">
        <f t="shared" si="21"/>
        <v>0</v>
      </c>
      <c r="P61" s="37"/>
      <c r="Q61" s="56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</row>
    <row r="62" spans="1:218" ht="47.25" customHeight="1" x14ac:dyDescent="0.25">
      <c r="A62" s="7" t="s">
        <v>35</v>
      </c>
      <c r="B62" s="8"/>
      <c r="C62" s="13"/>
      <c r="D62" s="8"/>
      <c r="E62" s="8"/>
      <c r="F62" s="8"/>
      <c r="G62" s="8"/>
      <c r="H62" s="8"/>
      <c r="I62" s="8"/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7"/>
      <c r="Q62" s="57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</row>
    <row r="63" spans="1:218" ht="47.25" customHeight="1" x14ac:dyDescent="0.25">
      <c r="A63" s="9" t="s">
        <v>37</v>
      </c>
      <c r="B63" s="10"/>
      <c r="C63" s="15"/>
      <c r="D63" s="10"/>
      <c r="E63" s="10"/>
      <c r="F63" s="10"/>
      <c r="G63" s="10"/>
      <c r="H63" s="10"/>
      <c r="I63" s="10"/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8"/>
      <c r="Q63" s="58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</row>
    <row r="64" spans="1:218" ht="47.25" customHeight="1" thickBot="1" x14ac:dyDescent="0.3">
      <c r="A64" s="11" t="s">
        <v>46</v>
      </c>
      <c r="B64" s="12"/>
      <c r="C64" s="12"/>
      <c r="D64" s="12"/>
      <c r="E64" s="12"/>
      <c r="F64" s="12"/>
      <c r="G64" s="12"/>
      <c r="H64" s="12"/>
      <c r="I64" s="12"/>
      <c r="J64" s="19">
        <f>J58+J59</f>
        <v>1300000</v>
      </c>
      <c r="K64" s="19">
        <f t="shared" ref="K64:O64" si="22">K58+K59</f>
        <v>1300000</v>
      </c>
      <c r="L64" s="19">
        <f t="shared" si="22"/>
        <v>0</v>
      </c>
      <c r="M64" s="19">
        <f t="shared" si="22"/>
        <v>0</v>
      </c>
      <c r="N64" s="19">
        <f t="shared" si="22"/>
        <v>1300000</v>
      </c>
      <c r="O64" s="19">
        <f t="shared" si="22"/>
        <v>0</v>
      </c>
      <c r="P64" s="20"/>
      <c r="Q64" s="59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</row>
    <row r="65" spans="1:218" s="54" customFormat="1" ht="60" customHeight="1" thickBot="1" x14ac:dyDescent="0.3">
      <c r="A65" s="70" t="s">
        <v>145</v>
      </c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2"/>
    </row>
    <row r="66" spans="1:218" ht="136.5" customHeight="1" x14ac:dyDescent="0.25">
      <c r="A66" s="29">
        <v>1</v>
      </c>
      <c r="B66" s="66" t="s">
        <v>47</v>
      </c>
      <c r="C66" s="66">
        <v>4800020444</v>
      </c>
      <c r="D66" s="30" t="s">
        <v>48</v>
      </c>
      <c r="E66" s="30" t="s">
        <v>21</v>
      </c>
      <c r="F66" s="30" t="s">
        <v>21</v>
      </c>
      <c r="G66" s="30" t="s">
        <v>21</v>
      </c>
      <c r="H66" s="31" t="s">
        <v>49</v>
      </c>
      <c r="I66" s="30" t="s">
        <v>50</v>
      </c>
      <c r="J66" s="32">
        <v>510000</v>
      </c>
      <c r="K66" s="32">
        <f>SUM(L66:O66)</f>
        <v>510000</v>
      </c>
      <c r="L66" s="32">
        <v>0</v>
      </c>
      <c r="M66" s="32">
        <v>0</v>
      </c>
      <c r="N66" s="32">
        <v>510000</v>
      </c>
      <c r="O66" s="32">
        <v>0</v>
      </c>
      <c r="P66" s="33" t="s">
        <v>29</v>
      </c>
      <c r="Q66" s="46" t="s">
        <v>22</v>
      </c>
    </row>
    <row r="67" spans="1:218" ht="136.5" customHeight="1" thickBot="1" x14ac:dyDescent="0.3">
      <c r="A67" s="29">
        <v>2</v>
      </c>
      <c r="B67" s="67"/>
      <c r="C67" s="67"/>
      <c r="D67" s="30" t="s">
        <v>51</v>
      </c>
      <c r="E67" s="30" t="s">
        <v>21</v>
      </c>
      <c r="F67" s="30" t="s">
        <v>21</v>
      </c>
      <c r="G67" s="30" t="s">
        <v>21</v>
      </c>
      <c r="H67" s="31" t="s">
        <v>52</v>
      </c>
      <c r="I67" s="30" t="s">
        <v>50</v>
      </c>
      <c r="J67" s="32">
        <v>3500000</v>
      </c>
      <c r="K67" s="32">
        <f>SUM(L67:O67)</f>
        <v>3500000</v>
      </c>
      <c r="L67" s="32">
        <v>0</v>
      </c>
      <c r="M67" s="32">
        <v>0</v>
      </c>
      <c r="N67" s="32">
        <v>3500000</v>
      </c>
      <c r="O67" s="32">
        <v>0</v>
      </c>
      <c r="P67" s="33" t="s">
        <v>29</v>
      </c>
      <c r="Q67" s="46" t="s">
        <v>22</v>
      </c>
    </row>
    <row r="68" spans="1:218" s="23" customFormat="1" ht="32.25" customHeight="1" thickBot="1" x14ac:dyDescent="0.35">
      <c r="A68" s="68" t="s">
        <v>38</v>
      </c>
      <c r="B68" s="69"/>
      <c r="C68" s="28"/>
      <c r="D68" s="28"/>
      <c r="E68" s="22"/>
      <c r="F68" s="22"/>
      <c r="G68" s="22"/>
      <c r="H68" s="22"/>
      <c r="I68" s="22"/>
      <c r="J68" s="24">
        <f>SUM(J66,J67)</f>
        <v>4010000</v>
      </c>
      <c r="K68" s="24">
        <f t="shared" ref="K68:O68" si="23">SUM(K66,K67)</f>
        <v>4010000</v>
      </c>
      <c r="L68" s="24">
        <f t="shared" si="23"/>
        <v>0</v>
      </c>
      <c r="M68" s="24">
        <f t="shared" si="23"/>
        <v>0</v>
      </c>
      <c r="N68" s="24">
        <f t="shared" si="23"/>
        <v>4010000</v>
      </c>
      <c r="O68" s="24">
        <f t="shared" si="23"/>
        <v>0</v>
      </c>
      <c r="P68" s="27"/>
      <c r="Q68" s="55"/>
    </row>
    <row r="69" spans="1:218" ht="136.5" customHeight="1" thickBot="1" x14ac:dyDescent="0.3">
      <c r="A69" s="29">
        <v>1</v>
      </c>
      <c r="B69" s="30" t="s">
        <v>53</v>
      </c>
      <c r="C69" s="30">
        <v>4800020620</v>
      </c>
      <c r="D69" s="30" t="s">
        <v>65</v>
      </c>
      <c r="E69" s="30" t="s">
        <v>21</v>
      </c>
      <c r="F69" s="30" t="s">
        <v>21</v>
      </c>
      <c r="G69" s="30" t="s">
        <v>21</v>
      </c>
      <c r="H69" s="31" t="s">
        <v>66</v>
      </c>
      <c r="I69" s="30" t="s">
        <v>55</v>
      </c>
      <c r="J69" s="32">
        <v>3500000</v>
      </c>
      <c r="K69" s="32">
        <f>SUM(L69:O69)</f>
        <v>3500000</v>
      </c>
      <c r="L69" s="32">
        <v>0</v>
      </c>
      <c r="M69" s="32">
        <v>0</v>
      </c>
      <c r="N69" s="32">
        <v>3500000</v>
      </c>
      <c r="O69" s="32">
        <v>0</v>
      </c>
      <c r="P69" s="33" t="s">
        <v>29</v>
      </c>
      <c r="Q69" s="46" t="s">
        <v>22</v>
      </c>
    </row>
    <row r="70" spans="1:218" s="23" customFormat="1" ht="32.25" customHeight="1" thickBot="1" x14ac:dyDescent="0.35">
      <c r="A70" s="68" t="s">
        <v>20</v>
      </c>
      <c r="B70" s="69"/>
      <c r="C70" s="28"/>
      <c r="D70" s="28"/>
      <c r="E70" s="22"/>
      <c r="F70" s="22"/>
      <c r="G70" s="22"/>
      <c r="H70" s="22"/>
      <c r="I70" s="22"/>
      <c r="J70" s="24">
        <f>SUM(J69)</f>
        <v>3500000</v>
      </c>
      <c r="K70" s="24">
        <f t="shared" ref="K70:O70" si="24">SUM(K69)</f>
        <v>3500000</v>
      </c>
      <c r="L70" s="24">
        <f t="shared" si="24"/>
        <v>0</v>
      </c>
      <c r="M70" s="24">
        <f t="shared" si="24"/>
        <v>0</v>
      </c>
      <c r="N70" s="24">
        <f t="shared" si="24"/>
        <v>3500000</v>
      </c>
      <c r="O70" s="24">
        <f t="shared" si="24"/>
        <v>0</v>
      </c>
      <c r="P70" s="27"/>
      <c r="Q70" s="55"/>
    </row>
    <row r="71" spans="1:218" ht="47.25" customHeight="1" x14ac:dyDescent="0.25">
      <c r="A71" s="64" t="s">
        <v>157</v>
      </c>
      <c r="B71" s="65"/>
      <c r="C71" s="65"/>
      <c r="D71" s="65"/>
      <c r="E71" s="34"/>
      <c r="F71" s="34"/>
      <c r="G71" s="34"/>
      <c r="H71" s="35"/>
      <c r="I71" s="35"/>
      <c r="J71" s="36">
        <f>J70+J68</f>
        <v>7510000</v>
      </c>
      <c r="K71" s="36">
        <f t="shared" ref="K71:O71" si="25">K70+K68</f>
        <v>7510000</v>
      </c>
      <c r="L71" s="36">
        <f t="shared" si="25"/>
        <v>0</v>
      </c>
      <c r="M71" s="36">
        <f t="shared" si="25"/>
        <v>0</v>
      </c>
      <c r="N71" s="36">
        <f t="shared" si="25"/>
        <v>7510000</v>
      </c>
      <c r="O71" s="36">
        <f t="shared" si="25"/>
        <v>0</v>
      </c>
      <c r="P71" s="37"/>
      <c r="Q71" s="56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</row>
    <row r="72" spans="1:218" ht="47.25" customHeight="1" x14ac:dyDescent="0.25">
      <c r="A72" s="7" t="s">
        <v>35</v>
      </c>
      <c r="B72" s="8"/>
      <c r="C72" s="13"/>
      <c r="D72" s="8"/>
      <c r="E72" s="8"/>
      <c r="F72" s="8"/>
      <c r="G72" s="8"/>
      <c r="H72" s="8"/>
      <c r="I72" s="8"/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7"/>
      <c r="Q72" s="57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</row>
    <row r="73" spans="1:218" ht="47.25" customHeight="1" x14ac:dyDescent="0.25">
      <c r="A73" s="9" t="s">
        <v>35</v>
      </c>
      <c r="B73" s="10"/>
      <c r="C73" s="15"/>
      <c r="D73" s="10"/>
      <c r="E73" s="10"/>
      <c r="F73" s="10"/>
      <c r="G73" s="10"/>
      <c r="H73" s="10"/>
      <c r="I73" s="10"/>
      <c r="J73" s="16">
        <v>0</v>
      </c>
      <c r="K73" s="16">
        <v>0</v>
      </c>
      <c r="L73" s="16">
        <f>L66</f>
        <v>0</v>
      </c>
      <c r="M73" s="16">
        <f>M66</f>
        <v>0</v>
      </c>
      <c r="N73" s="16">
        <v>0</v>
      </c>
      <c r="O73" s="16">
        <f>O66</f>
        <v>0</v>
      </c>
      <c r="P73" s="18"/>
      <c r="Q73" s="58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</row>
    <row r="74" spans="1:218" ht="47.25" customHeight="1" thickBot="1" x14ac:dyDescent="0.3">
      <c r="A74" s="11" t="s">
        <v>67</v>
      </c>
      <c r="B74" s="12"/>
      <c r="C74" s="12"/>
      <c r="D74" s="12"/>
      <c r="E74" s="12"/>
      <c r="F74" s="12"/>
      <c r="G74" s="12"/>
      <c r="H74" s="12"/>
      <c r="I74" s="12"/>
      <c r="J74" s="19">
        <f>J66+J67+J69</f>
        <v>7510000</v>
      </c>
      <c r="K74" s="19">
        <f t="shared" ref="K74:O74" si="26">K66+K67+K69</f>
        <v>7510000</v>
      </c>
      <c r="L74" s="19">
        <f t="shared" si="26"/>
        <v>0</v>
      </c>
      <c r="M74" s="19">
        <f t="shared" si="26"/>
        <v>0</v>
      </c>
      <c r="N74" s="19">
        <f t="shared" si="26"/>
        <v>7510000</v>
      </c>
      <c r="O74" s="19">
        <f t="shared" si="26"/>
        <v>0</v>
      </c>
      <c r="P74" s="20"/>
      <c r="Q74" s="59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</row>
    <row r="75" spans="1:218" s="54" customFormat="1" ht="60" customHeight="1" thickBot="1" x14ac:dyDescent="0.3">
      <c r="A75" s="70" t="s">
        <v>146</v>
      </c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2"/>
    </row>
    <row r="76" spans="1:218" ht="136.5" customHeight="1" thickBot="1" x14ac:dyDescent="0.3">
      <c r="A76" s="29">
        <v>1</v>
      </c>
      <c r="B76" s="30" t="s">
        <v>53</v>
      </c>
      <c r="C76" s="30">
        <v>4800020620</v>
      </c>
      <c r="D76" s="30" t="s">
        <v>54</v>
      </c>
      <c r="E76" s="30" t="s">
        <v>21</v>
      </c>
      <c r="F76" s="30" t="s">
        <v>21</v>
      </c>
      <c r="G76" s="30" t="s">
        <v>21</v>
      </c>
      <c r="H76" s="31" t="s">
        <v>56</v>
      </c>
      <c r="I76" s="30" t="s">
        <v>55</v>
      </c>
      <c r="J76" s="32">
        <v>2500000</v>
      </c>
      <c r="K76" s="32">
        <f>SUM(L76:O76)</f>
        <v>2500000</v>
      </c>
      <c r="L76" s="32">
        <v>0</v>
      </c>
      <c r="M76" s="32">
        <v>0</v>
      </c>
      <c r="N76" s="32">
        <v>2500000</v>
      </c>
      <c r="O76" s="32">
        <v>0</v>
      </c>
      <c r="P76" s="33" t="s">
        <v>30</v>
      </c>
      <c r="Q76" s="46" t="s">
        <v>22</v>
      </c>
    </row>
    <row r="77" spans="1:218" s="23" customFormat="1" ht="32.25" customHeight="1" thickBot="1" x14ac:dyDescent="0.35">
      <c r="A77" s="68" t="s">
        <v>20</v>
      </c>
      <c r="B77" s="69"/>
      <c r="C77" s="28"/>
      <c r="D77" s="28"/>
      <c r="E77" s="22"/>
      <c r="F77" s="22"/>
      <c r="G77" s="22"/>
      <c r="H77" s="22"/>
      <c r="I77" s="22"/>
      <c r="J77" s="24">
        <f>SUM(J76)</f>
        <v>2500000</v>
      </c>
      <c r="K77" s="24">
        <f t="shared" ref="K77:O77" si="27">SUM(K76)</f>
        <v>2500000</v>
      </c>
      <c r="L77" s="24">
        <f t="shared" si="27"/>
        <v>0</v>
      </c>
      <c r="M77" s="24">
        <f t="shared" si="27"/>
        <v>0</v>
      </c>
      <c r="N77" s="24">
        <f t="shared" si="27"/>
        <v>2500000</v>
      </c>
      <c r="O77" s="24">
        <f t="shared" si="27"/>
        <v>0</v>
      </c>
      <c r="P77" s="27"/>
      <c r="Q77" s="55"/>
    </row>
    <row r="78" spans="1:218" ht="47.25" customHeight="1" x14ac:dyDescent="0.25">
      <c r="A78" s="64" t="s">
        <v>155</v>
      </c>
      <c r="B78" s="65"/>
      <c r="C78" s="65"/>
      <c r="D78" s="65"/>
      <c r="E78" s="34"/>
      <c r="F78" s="34"/>
      <c r="G78" s="34"/>
      <c r="H78" s="35"/>
      <c r="I78" s="35"/>
      <c r="J78" s="36">
        <f>J77</f>
        <v>2500000</v>
      </c>
      <c r="K78" s="36">
        <f>K79+K80+K81</f>
        <v>2500000</v>
      </c>
      <c r="L78" s="36">
        <f t="shared" ref="L78:O78" si="28">L77</f>
        <v>0</v>
      </c>
      <c r="M78" s="36">
        <f t="shared" si="28"/>
        <v>0</v>
      </c>
      <c r="N78" s="36">
        <f t="shared" si="28"/>
        <v>2500000</v>
      </c>
      <c r="O78" s="36">
        <f t="shared" si="28"/>
        <v>0</v>
      </c>
      <c r="P78" s="37"/>
      <c r="Q78" s="56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</row>
    <row r="79" spans="1:218" ht="47.25" customHeight="1" x14ac:dyDescent="0.25">
      <c r="A79" s="7" t="s">
        <v>37</v>
      </c>
      <c r="B79" s="8"/>
      <c r="C79" s="13"/>
      <c r="D79" s="8"/>
      <c r="E79" s="8"/>
      <c r="F79" s="8"/>
      <c r="G79" s="8"/>
      <c r="H79" s="8"/>
      <c r="I79" s="8"/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7"/>
      <c r="Q79" s="57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</row>
    <row r="80" spans="1:218" ht="47.25" customHeight="1" x14ac:dyDescent="0.25">
      <c r="A80" s="9" t="s">
        <v>37</v>
      </c>
      <c r="B80" s="10"/>
      <c r="C80" s="15"/>
      <c r="D80" s="10"/>
      <c r="E80" s="10"/>
      <c r="F80" s="10"/>
      <c r="G80" s="10"/>
      <c r="H80" s="10"/>
      <c r="I80" s="10"/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8"/>
      <c r="Q80" s="58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</row>
    <row r="81" spans="1:218" ht="47.25" customHeight="1" thickBot="1" x14ac:dyDescent="0.3">
      <c r="A81" s="11" t="s">
        <v>23</v>
      </c>
      <c r="B81" s="12"/>
      <c r="C81" s="12"/>
      <c r="D81" s="12"/>
      <c r="E81" s="12"/>
      <c r="F81" s="12"/>
      <c r="G81" s="12"/>
      <c r="H81" s="12"/>
      <c r="I81" s="12"/>
      <c r="J81" s="19">
        <f>J76</f>
        <v>2500000</v>
      </c>
      <c r="K81" s="19">
        <f t="shared" ref="K81:O81" si="29">K76</f>
        <v>2500000</v>
      </c>
      <c r="L81" s="19">
        <f t="shared" si="29"/>
        <v>0</v>
      </c>
      <c r="M81" s="19">
        <f t="shared" si="29"/>
        <v>0</v>
      </c>
      <c r="N81" s="19">
        <f t="shared" si="29"/>
        <v>2500000</v>
      </c>
      <c r="O81" s="19">
        <f t="shared" si="29"/>
        <v>0</v>
      </c>
      <c r="P81" s="20"/>
      <c r="Q81" s="59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</row>
    <row r="82" spans="1:218" s="54" customFormat="1" ht="60" customHeight="1" thickBot="1" x14ac:dyDescent="0.3">
      <c r="A82" s="70" t="s">
        <v>147</v>
      </c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2"/>
    </row>
    <row r="83" spans="1:218" ht="136.5" customHeight="1" thickBot="1" x14ac:dyDescent="0.3">
      <c r="A83" s="29">
        <v>1</v>
      </c>
      <c r="B83" s="30" t="s">
        <v>53</v>
      </c>
      <c r="C83" s="30">
        <v>4800020620</v>
      </c>
      <c r="D83" s="30" t="s">
        <v>57</v>
      </c>
      <c r="E83" s="30" t="s">
        <v>21</v>
      </c>
      <c r="F83" s="30" t="s">
        <v>21</v>
      </c>
      <c r="G83" s="30" t="s">
        <v>21</v>
      </c>
      <c r="H83" s="31" t="s">
        <v>58</v>
      </c>
      <c r="I83" s="30" t="s">
        <v>55</v>
      </c>
      <c r="J83" s="32">
        <v>500000</v>
      </c>
      <c r="K83" s="32">
        <f>SUM(L83:O83)</f>
        <v>500000</v>
      </c>
      <c r="L83" s="32">
        <v>0</v>
      </c>
      <c r="M83" s="32">
        <v>0</v>
      </c>
      <c r="N83" s="32">
        <v>500000</v>
      </c>
      <c r="O83" s="32">
        <v>0</v>
      </c>
      <c r="P83" s="33" t="s">
        <v>31</v>
      </c>
      <c r="Q83" s="46" t="s">
        <v>22</v>
      </c>
    </row>
    <row r="84" spans="1:218" s="23" customFormat="1" ht="32.25" customHeight="1" thickBot="1" x14ac:dyDescent="0.35">
      <c r="A84" s="68" t="s">
        <v>20</v>
      </c>
      <c r="B84" s="69"/>
      <c r="C84" s="28"/>
      <c r="D84" s="28"/>
      <c r="E84" s="22"/>
      <c r="F84" s="22"/>
      <c r="G84" s="22"/>
      <c r="H84" s="22"/>
      <c r="I84" s="22"/>
      <c r="J84" s="24">
        <f>J83</f>
        <v>500000</v>
      </c>
      <c r="K84" s="24">
        <f t="shared" ref="K84:O85" si="30">K83</f>
        <v>500000</v>
      </c>
      <c r="L84" s="24">
        <f t="shared" si="30"/>
        <v>0</v>
      </c>
      <c r="M84" s="24">
        <f t="shared" si="30"/>
        <v>0</v>
      </c>
      <c r="N84" s="24">
        <f t="shared" si="30"/>
        <v>500000</v>
      </c>
      <c r="O84" s="24">
        <f t="shared" si="30"/>
        <v>0</v>
      </c>
      <c r="P84" s="27"/>
      <c r="Q84" s="55"/>
    </row>
    <row r="85" spans="1:218" ht="47.25" customHeight="1" x14ac:dyDescent="0.25">
      <c r="A85" s="64" t="s">
        <v>155</v>
      </c>
      <c r="B85" s="65"/>
      <c r="C85" s="65"/>
      <c r="D85" s="65"/>
      <c r="E85" s="34"/>
      <c r="F85" s="34"/>
      <c r="G85" s="34"/>
      <c r="H85" s="35"/>
      <c r="I85" s="35"/>
      <c r="J85" s="36">
        <f>J84</f>
        <v>500000</v>
      </c>
      <c r="K85" s="36">
        <f>K86+K87+K88</f>
        <v>500000</v>
      </c>
      <c r="L85" s="36">
        <f t="shared" si="30"/>
        <v>0</v>
      </c>
      <c r="M85" s="36">
        <f t="shared" si="30"/>
        <v>0</v>
      </c>
      <c r="N85" s="36">
        <f t="shared" si="30"/>
        <v>500000</v>
      </c>
      <c r="O85" s="36">
        <f t="shared" si="30"/>
        <v>0</v>
      </c>
      <c r="P85" s="37"/>
      <c r="Q85" s="56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</row>
    <row r="86" spans="1:218" ht="47.25" customHeight="1" x14ac:dyDescent="0.25">
      <c r="A86" s="7" t="s">
        <v>37</v>
      </c>
      <c r="B86" s="8"/>
      <c r="C86" s="13"/>
      <c r="D86" s="8"/>
      <c r="E86" s="8"/>
      <c r="F86" s="8"/>
      <c r="G86" s="8"/>
      <c r="H86" s="8"/>
      <c r="I86" s="8"/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7"/>
      <c r="Q86" s="57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</row>
    <row r="87" spans="1:218" ht="47.25" customHeight="1" x14ac:dyDescent="0.25">
      <c r="A87" s="9" t="s">
        <v>37</v>
      </c>
      <c r="B87" s="10"/>
      <c r="C87" s="15"/>
      <c r="D87" s="10"/>
      <c r="E87" s="10"/>
      <c r="F87" s="10"/>
      <c r="G87" s="10"/>
      <c r="H87" s="10"/>
      <c r="I87" s="10"/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8"/>
      <c r="Q87" s="58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</row>
    <row r="88" spans="1:218" ht="47.25" customHeight="1" thickBot="1" x14ac:dyDescent="0.3">
      <c r="A88" s="11" t="s">
        <v>23</v>
      </c>
      <c r="B88" s="12"/>
      <c r="C88" s="12"/>
      <c r="D88" s="12"/>
      <c r="E88" s="12"/>
      <c r="F88" s="12"/>
      <c r="G88" s="12"/>
      <c r="H88" s="12"/>
      <c r="I88" s="12"/>
      <c r="J88" s="19">
        <f>J83</f>
        <v>500000</v>
      </c>
      <c r="K88" s="19">
        <f t="shared" ref="K88:O88" si="31">K83</f>
        <v>500000</v>
      </c>
      <c r="L88" s="19">
        <f t="shared" si="31"/>
        <v>0</v>
      </c>
      <c r="M88" s="19">
        <f t="shared" si="31"/>
        <v>0</v>
      </c>
      <c r="N88" s="19">
        <f t="shared" si="31"/>
        <v>500000</v>
      </c>
      <c r="O88" s="19">
        <f t="shared" si="31"/>
        <v>0</v>
      </c>
      <c r="P88" s="20"/>
      <c r="Q88" s="59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</row>
    <row r="89" spans="1:218" s="54" customFormat="1" ht="60" customHeight="1" thickBot="1" x14ac:dyDescent="0.3">
      <c r="A89" s="70" t="s">
        <v>148</v>
      </c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2"/>
    </row>
    <row r="90" spans="1:218" ht="136.5" customHeight="1" x14ac:dyDescent="0.25">
      <c r="A90" s="29">
        <v>1</v>
      </c>
      <c r="B90" s="66" t="s">
        <v>68</v>
      </c>
      <c r="C90" s="66">
        <v>4813004087</v>
      </c>
      <c r="D90" s="30" t="s">
        <v>69</v>
      </c>
      <c r="E90" s="30" t="s">
        <v>21</v>
      </c>
      <c r="F90" s="30" t="s">
        <v>21</v>
      </c>
      <c r="G90" s="30" t="s">
        <v>21</v>
      </c>
      <c r="H90" s="31" t="s">
        <v>70</v>
      </c>
      <c r="I90" s="30" t="s">
        <v>71</v>
      </c>
      <c r="J90" s="32">
        <v>1100000</v>
      </c>
      <c r="K90" s="32">
        <f>SUM(L90:O90)</f>
        <v>1100000</v>
      </c>
      <c r="L90" s="32">
        <v>0</v>
      </c>
      <c r="M90" s="32">
        <v>0</v>
      </c>
      <c r="N90" s="32">
        <v>1100000</v>
      </c>
      <c r="O90" s="32">
        <v>0</v>
      </c>
      <c r="P90" s="33" t="s">
        <v>32</v>
      </c>
      <c r="Q90" s="46" t="s">
        <v>22</v>
      </c>
    </row>
    <row r="91" spans="1:218" ht="136.5" customHeight="1" thickBot="1" x14ac:dyDescent="0.3">
      <c r="A91" s="29">
        <v>2</v>
      </c>
      <c r="B91" s="67"/>
      <c r="C91" s="67"/>
      <c r="D91" s="30" t="s">
        <v>72</v>
      </c>
      <c r="E91" s="30" t="s">
        <v>21</v>
      </c>
      <c r="F91" s="30" t="s">
        <v>21</v>
      </c>
      <c r="G91" s="30" t="s">
        <v>21</v>
      </c>
      <c r="H91" s="31" t="s">
        <v>73</v>
      </c>
      <c r="I91" s="30" t="s">
        <v>74</v>
      </c>
      <c r="J91" s="32">
        <v>3292000</v>
      </c>
      <c r="K91" s="32">
        <f>SUM(L91:O91)</f>
        <v>3292000</v>
      </c>
      <c r="L91" s="32">
        <v>0</v>
      </c>
      <c r="M91" s="32">
        <v>0</v>
      </c>
      <c r="N91" s="32">
        <v>3292000</v>
      </c>
      <c r="O91" s="32">
        <v>0</v>
      </c>
      <c r="P91" s="33" t="s">
        <v>32</v>
      </c>
      <c r="Q91" s="46" t="s">
        <v>22</v>
      </c>
    </row>
    <row r="92" spans="1:218" s="23" customFormat="1" ht="32.25" customHeight="1" thickBot="1" x14ac:dyDescent="0.35">
      <c r="A92" s="68" t="s">
        <v>38</v>
      </c>
      <c r="B92" s="69"/>
      <c r="C92" s="28"/>
      <c r="D92" s="28"/>
      <c r="E92" s="22"/>
      <c r="F92" s="22"/>
      <c r="G92" s="22"/>
      <c r="H92" s="22"/>
      <c r="I92" s="22"/>
      <c r="J92" s="24">
        <f>SUM(J90,J91)</f>
        <v>4392000</v>
      </c>
      <c r="K92" s="24">
        <f t="shared" ref="K92:O92" si="32">SUM(K90,K91)</f>
        <v>4392000</v>
      </c>
      <c r="L92" s="24">
        <f t="shared" si="32"/>
        <v>0</v>
      </c>
      <c r="M92" s="24">
        <f t="shared" si="32"/>
        <v>0</v>
      </c>
      <c r="N92" s="24">
        <f t="shared" si="32"/>
        <v>4392000</v>
      </c>
      <c r="O92" s="24">
        <f t="shared" si="32"/>
        <v>0</v>
      </c>
      <c r="P92" s="27"/>
      <c r="Q92" s="55"/>
    </row>
    <row r="93" spans="1:218" ht="47.25" customHeight="1" x14ac:dyDescent="0.25">
      <c r="A93" s="64" t="s">
        <v>156</v>
      </c>
      <c r="B93" s="65"/>
      <c r="C93" s="65"/>
      <c r="D93" s="65"/>
      <c r="E93" s="34"/>
      <c r="F93" s="34"/>
      <c r="G93" s="34"/>
      <c r="H93" s="35"/>
      <c r="I93" s="35"/>
      <c r="J93" s="36">
        <f>J92</f>
        <v>4392000</v>
      </c>
      <c r="K93" s="36">
        <f>K94+K95+K96</f>
        <v>4392000</v>
      </c>
      <c r="L93" s="36">
        <f t="shared" ref="L93:O93" si="33">L92</f>
        <v>0</v>
      </c>
      <c r="M93" s="36">
        <f t="shared" si="33"/>
        <v>0</v>
      </c>
      <c r="N93" s="36">
        <f t="shared" si="33"/>
        <v>4392000</v>
      </c>
      <c r="O93" s="36">
        <f t="shared" si="33"/>
        <v>0</v>
      </c>
      <c r="P93" s="37"/>
      <c r="Q93" s="56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</row>
    <row r="94" spans="1:218" ht="47.25" customHeight="1" x14ac:dyDescent="0.25">
      <c r="A94" s="7" t="s">
        <v>35</v>
      </c>
      <c r="B94" s="8"/>
      <c r="C94" s="13"/>
      <c r="D94" s="8"/>
      <c r="E94" s="8"/>
      <c r="F94" s="8"/>
      <c r="G94" s="8"/>
      <c r="H94" s="8"/>
      <c r="I94" s="8"/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7"/>
      <c r="Q94" s="57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</row>
    <row r="95" spans="1:218" ht="47.25" customHeight="1" x14ac:dyDescent="0.25">
      <c r="A95" s="9" t="s">
        <v>35</v>
      </c>
      <c r="B95" s="10"/>
      <c r="C95" s="15"/>
      <c r="D95" s="10"/>
      <c r="E95" s="10"/>
      <c r="F95" s="10"/>
      <c r="G95" s="10"/>
      <c r="H95" s="10"/>
      <c r="I95" s="10"/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8"/>
      <c r="Q95" s="58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</row>
    <row r="96" spans="1:218" ht="47.25" customHeight="1" thickBot="1" x14ac:dyDescent="0.3">
      <c r="A96" s="11" t="s">
        <v>23</v>
      </c>
      <c r="B96" s="12"/>
      <c r="C96" s="12"/>
      <c r="D96" s="12"/>
      <c r="E96" s="12"/>
      <c r="F96" s="12"/>
      <c r="G96" s="12"/>
      <c r="H96" s="12"/>
      <c r="I96" s="12"/>
      <c r="J96" s="19">
        <f>J90+J91</f>
        <v>4392000</v>
      </c>
      <c r="K96" s="19">
        <f t="shared" ref="K96:O96" si="34">K90+K91</f>
        <v>4392000</v>
      </c>
      <c r="L96" s="19">
        <f t="shared" si="34"/>
        <v>0</v>
      </c>
      <c r="M96" s="19">
        <f t="shared" si="34"/>
        <v>0</v>
      </c>
      <c r="N96" s="19">
        <f t="shared" si="34"/>
        <v>4392000</v>
      </c>
      <c r="O96" s="19">
        <f t="shared" si="34"/>
        <v>0</v>
      </c>
      <c r="P96" s="20"/>
      <c r="Q96" s="59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</row>
    <row r="97" spans="1:218" s="54" customFormat="1" ht="60" customHeight="1" thickBot="1" x14ac:dyDescent="0.3">
      <c r="A97" s="70" t="s">
        <v>149</v>
      </c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2"/>
    </row>
    <row r="98" spans="1:218" ht="136.5" customHeight="1" thickBot="1" x14ac:dyDescent="0.3">
      <c r="A98" s="29">
        <v>1</v>
      </c>
      <c r="B98" s="30" t="s">
        <v>53</v>
      </c>
      <c r="C98" s="30">
        <v>4800020620</v>
      </c>
      <c r="D98" s="30" t="s">
        <v>59</v>
      </c>
      <c r="E98" s="30" t="s">
        <v>21</v>
      </c>
      <c r="F98" s="30" t="s">
        <v>21</v>
      </c>
      <c r="G98" s="30" t="s">
        <v>21</v>
      </c>
      <c r="H98" s="31" t="s">
        <v>60</v>
      </c>
      <c r="I98" s="30" t="s">
        <v>42</v>
      </c>
      <c r="J98" s="32">
        <v>1570008</v>
      </c>
      <c r="K98" s="32">
        <f>SUM(L98:O98)</f>
        <v>1570008</v>
      </c>
      <c r="L98" s="32">
        <v>0</v>
      </c>
      <c r="M98" s="32">
        <v>0</v>
      </c>
      <c r="N98" s="32">
        <v>1570008</v>
      </c>
      <c r="O98" s="32">
        <v>0</v>
      </c>
      <c r="P98" s="33" t="s">
        <v>33</v>
      </c>
      <c r="Q98" s="46" t="s">
        <v>22</v>
      </c>
    </row>
    <row r="99" spans="1:218" s="23" customFormat="1" ht="32.25" customHeight="1" thickBot="1" x14ac:dyDescent="0.35">
      <c r="A99" s="68" t="s">
        <v>20</v>
      </c>
      <c r="B99" s="69"/>
      <c r="C99" s="28"/>
      <c r="D99" s="28"/>
      <c r="E99" s="22"/>
      <c r="F99" s="22"/>
      <c r="G99" s="22"/>
      <c r="H99" s="22"/>
      <c r="I99" s="22"/>
      <c r="J99" s="24">
        <f>SUM(J98)</f>
        <v>1570008</v>
      </c>
      <c r="K99" s="24">
        <f>SUM(K98)</f>
        <v>1570008</v>
      </c>
      <c r="L99" s="24">
        <f t="shared" ref="L99:O99" si="35">SUM(L98)</f>
        <v>0</v>
      </c>
      <c r="M99" s="24">
        <f t="shared" si="35"/>
        <v>0</v>
      </c>
      <c r="N99" s="24">
        <f t="shared" si="35"/>
        <v>1570008</v>
      </c>
      <c r="O99" s="24">
        <f t="shared" si="35"/>
        <v>0</v>
      </c>
      <c r="P99" s="27"/>
      <c r="Q99" s="55"/>
    </row>
    <row r="100" spans="1:218" ht="47.25" customHeight="1" x14ac:dyDescent="0.25">
      <c r="A100" s="64" t="s">
        <v>155</v>
      </c>
      <c r="B100" s="65"/>
      <c r="C100" s="65"/>
      <c r="D100" s="65"/>
      <c r="E100" s="34"/>
      <c r="F100" s="34"/>
      <c r="G100" s="34"/>
      <c r="H100" s="35"/>
      <c r="I100" s="35"/>
      <c r="J100" s="36">
        <f>J99</f>
        <v>1570008</v>
      </c>
      <c r="K100" s="36">
        <f t="shared" ref="K100:O100" si="36">K99</f>
        <v>1570008</v>
      </c>
      <c r="L100" s="36">
        <f t="shared" si="36"/>
        <v>0</v>
      </c>
      <c r="M100" s="36">
        <f t="shared" si="36"/>
        <v>0</v>
      </c>
      <c r="N100" s="36">
        <f t="shared" si="36"/>
        <v>1570008</v>
      </c>
      <c r="O100" s="36">
        <f t="shared" si="36"/>
        <v>0</v>
      </c>
      <c r="P100" s="37"/>
      <c r="Q100" s="56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</row>
    <row r="101" spans="1:218" ht="47.25" customHeight="1" x14ac:dyDescent="0.25">
      <c r="A101" s="7" t="s">
        <v>35</v>
      </c>
      <c r="B101" s="8"/>
      <c r="C101" s="13"/>
      <c r="D101" s="8"/>
      <c r="E101" s="8"/>
      <c r="F101" s="8"/>
      <c r="G101" s="8"/>
      <c r="H101" s="8"/>
      <c r="I101" s="8"/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17"/>
      <c r="Q101" s="57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</row>
    <row r="102" spans="1:218" ht="47.25" customHeight="1" x14ac:dyDescent="0.25">
      <c r="A102" s="9" t="s">
        <v>35</v>
      </c>
      <c r="B102" s="10"/>
      <c r="C102" s="15"/>
      <c r="D102" s="10"/>
      <c r="E102" s="10"/>
      <c r="F102" s="10"/>
      <c r="G102" s="10"/>
      <c r="H102" s="10"/>
      <c r="I102" s="10"/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8"/>
      <c r="Q102" s="58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</row>
    <row r="103" spans="1:218" ht="47.25" customHeight="1" thickBot="1" x14ac:dyDescent="0.3">
      <c r="A103" s="11" t="s">
        <v>23</v>
      </c>
      <c r="B103" s="12"/>
      <c r="C103" s="12"/>
      <c r="D103" s="12"/>
      <c r="E103" s="12"/>
      <c r="F103" s="12"/>
      <c r="G103" s="12"/>
      <c r="H103" s="12"/>
      <c r="I103" s="12"/>
      <c r="J103" s="19">
        <f>J98</f>
        <v>1570008</v>
      </c>
      <c r="K103" s="19">
        <f t="shared" ref="K103:O103" si="37">K98</f>
        <v>1570008</v>
      </c>
      <c r="L103" s="19">
        <f t="shared" si="37"/>
        <v>0</v>
      </c>
      <c r="M103" s="19">
        <f t="shared" si="37"/>
        <v>0</v>
      </c>
      <c r="N103" s="19">
        <f t="shared" si="37"/>
        <v>1570008</v>
      </c>
      <c r="O103" s="19">
        <f t="shared" si="37"/>
        <v>0</v>
      </c>
      <c r="P103" s="20"/>
      <c r="Q103" s="59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</row>
    <row r="104" spans="1:218" s="54" customFormat="1" ht="60" customHeight="1" thickBot="1" x14ac:dyDescent="0.3">
      <c r="A104" s="70" t="s">
        <v>150</v>
      </c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2"/>
    </row>
    <row r="105" spans="1:218" ht="136.5" customHeight="1" thickBot="1" x14ac:dyDescent="0.3">
      <c r="A105" s="29">
        <v>1</v>
      </c>
      <c r="B105" s="30" t="s">
        <v>53</v>
      </c>
      <c r="C105" s="30">
        <v>4800020620</v>
      </c>
      <c r="D105" s="30" t="s">
        <v>75</v>
      </c>
      <c r="E105" s="30" t="s">
        <v>21</v>
      </c>
      <c r="F105" s="30" t="s">
        <v>21</v>
      </c>
      <c r="G105" s="30" t="s">
        <v>21</v>
      </c>
      <c r="H105" s="31" t="s">
        <v>76</v>
      </c>
      <c r="I105" s="30" t="s">
        <v>36</v>
      </c>
      <c r="J105" s="32">
        <v>9800000</v>
      </c>
      <c r="K105" s="32">
        <f>SUM(L105:O105)</f>
        <v>9800000</v>
      </c>
      <c r="L105" s="32">
        <v>0</v>
      </c>
      <c r="M105" s="32">
        <v>0</v>
      </c>
      <c r="N105" s="32">
        <v>9800000</v>
      </c>
      <c r="O105" s="32">
        <v>0</v>
      </c>
      <c r="P105" s="33" t="s">
        <v>34</v>
      </c>
      <c r="Q105" s="46" t="s">
        <v>22</v>
      </c>
    </row>
    <row r="106" spans="1:218" s="23" customFormat="1" ht="32.25" customHeight="1" thickBot="1" x14ac:dyDescent="0.35">
      <c r="A106" s="68" t="s">
        <v>20</v>
      </c>
      <c r="B106" s="69"/>
      <c r="C106" s="28"/>
      <c r="D106" s="28"/>
      <c r="E106" s="22"/>
      <c r="F106" s="22"/>
      <c r="G106" s="22"/>
      <c r="H106" s="22"/>
      <c r="I106" s="22"/>
      <c r="J106" s="24">
        <f>SUM(J105)</f>
        <v>9800000</v>
      </c>
      <c r="K106" s="24">
        <f>SUM(K105)</f>
        <v>9800000</v>
      </c>
      <c r="L106" s="24">
        <f t="shared" ref="L106:O106" si="38">SUM(L105)</f>
        <v>0</v>
      </c>
      <c r="M106" s="24">
        <f t="shared" si="38"/>
        <v>0</v>
      </c>
      <c r="N106" s="24">
        <f t="shared" si="38"/>
        <v>9800000</v>
      </c>
      <c r="O106" s="24">
        <f t="shared" si="38"/>
        <v>0</v>
      </c>
      <c r="P106" s="27"/>
      <c r="Q106" s="55"/>
    </row>
    <row r="107" spans="1:218" ht="47.25" customHeight="1" x14ac:dyDescent="0.25">
      <c r="A107" s="64" t="s">
        <v>155</v>
      </c>
      <c r="B107" s="65"/>
      <c r="C107" s="65"/>
      <c r="D107" s="65"/>
      <c r="E107" s="34"/>
      <c r="F107" s="34"/>
      <c r="G107" s="34"/>
      <c r="H107" s="35"/>
      <c r="I107" s="35"/>
      <c r="J107" s="36">
        <f>J106</f>
        <v>9800000</v>
      </c>
      <c r="K107" s="36">
        <f t="shared" ref="K107:O107" si="39">K106</f>
        <v>9800000</v>
      </c>
      <c r="L107" s="36">
        <f t="shared" si="39"/>
        <v>0</v>
      </c>
      <c r="M107" s="36">
        <f t="shared" si="39"/>
        <v>0</v>
      </c>
      <c r="N107" s="36">
        <f t="shared" si="39"/>
        <v>9800000</v>
      </c>
      <c r="O107" s="36">
        <f t="shared" si="39"/>
        <v>0</v>
      </c>
      <c r="P107" s="37"/>
      <c r="Q107" s="56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</row>
    <row r="108" spans="1:218" ht="47.25" customHeight="1" x14ac:dyDescent="0.25">
      <c r="A108" s="7" t="s">
        <v>35</v>
      </c>
      <c r="B108" s="8"/>
      <c r="C108" s="13"/>
      <c r="D108" s="8"/>
      <c r="E108" s="8"/>
      <c r="F108" s="8"/>
      <c r="G108" s="8"/>
      <c r="H108" s="8"/>
      <c r="I108" s="8"/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17"/>
      <c r="Q108" s="57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</row>
    <row r="109" spans="1:218" ht="47.25" customHeight="1" x14ac:dyDescent="0.25">
      <c r="A109" s="9" t="s">
        <v>35</v>
      </c>
      <c r="B109" s="10"/>
      <c r="C109" s="15"/>
      <c r="D109" s="10"/>
      <c r="E109" s="10"/>
      <c r="F109" s="10"/>
      <c r="G109" s="10"/>
      <c r="H109" s="10"/>
      <c r="I109" s="10"/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8"/>
      <c r="Q109" s="58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</row>
    <row r="110" spans="1:218" ht="47.25" customHeight="1" thickBot="1" x14ac:dyDescent="0.3">
      <c r="A110" s="11" t="s">
        <v>23</v>
      </c>
      <c r="B110" s="12"/>
      <c r="C110" s="12"/>
      <c r="D110" s="12"/>
      <c r="E110" s="12"/>
      <c r="F110" s="12"/>
      <c r="G110" s="12"/>
      <c r="H110" s="12"/>
      <c r="I110" s="12"/>
      <c r="J110" s="19">
        <f>J105</f>
        <v>9800000</v>
      </c>
      <c r="K110" s="19">
        <f t="shared" ref="K110:M110" si="40">K105</f>
        <v>9800000</v>
      </c>
      <c r="L110" s="19">
        <f t="shared" si="40"/>
        <v>0</v>
      </c>
      <c r="M110" s="19">
        <f t="shared" si="40"/>
        <v>0</v>
      </c>
      <c r="N110" s="19">
        <f>N105</f>
        <v>9800000</v>
      </c>
      <c r="O110" s="19">
        <f>O105</f>
        <v>0</v>
      </c>
      <c r="P110" s="20"/>
      <c r="Q110" s="59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</row>
    <row r="111" spans="1:218" s="54" customFormat="1" ht="60" customHeight="1" thickBot="1" x14ac:dyDescent="0.3">
      <c r="A111" s="70" t="s">
        <v>151</v>
      </c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2"/>
    </row>
    <row r="112" spans="1:218" ht="136.5" customHeight="1" thickBot="1" x14ac:dyDescent="0.3">
      <c r="A112" s="29">
        <v>1</v>
      </c>
      <c r="B112" s="30" t="s">
        <v>47</v>
      </c>
      <c r="C112" s="30">
        <v>4800020444</v>
      </c>
      <c r="D112" s="30" t="s">
        <v>77</v>
      </c>
      <c r="E112" s="30" t="s">
        <v>21</v>
      </c>
      <c r="F112" s="30" t="s">
        <v>21</v>
      </c>
      <c r="G112" s="30" t="s">
        <v>21</v>
      </c>
      <c r="H112" s="31" t="s">
        <v>78</v>
      </c>
      <c r="I112" s="30" t="s">
        <v>42</v>
      </c>
      <c r="J112" s="32">
        <v>149277</v>
      </c>
      <c r="K112" s="32">
        <f>SUM(L112:O112)</f>
        <v>149277</v>
      </c>
      <c r="L112" s="32">
        <v>0</v>
      </c>
      <c r="M112" s="32">
        <v>0</v>
      </c>
      <c r="N112" s="32">
        <v>149277</v>
      </c>
      <c r="O112" s="32">
        <v>0</v>
      </c>
      <c r="P112" s="33" t="s">
        <v>25</v>
      </c>
      <c r="Q112" s="46" t="s">
        <v>22</v>
      </c>
    </row>
    <row r="113" spans="1:218" s="23" customFormat="1" ht="32.25" customHeight="1" thickBot="1" x14ac:dyDescent="0.35">
      <c r="A113" s="68" t="s">
        <v>20</v>
      </c>
      <c r="B113" s="69"/>
      <c r="C113" s="28"/>
      <c r="D113" s="28"/>
      <c r="E113" s="22"/>
      <c r="F113" s="22"/>
      <c r="G113" s="22"/>
      <c r="H113" s="22"/>
      <c r="I113" s="22"/>
      <c r="J113" s="24">
        <f>SUM(J112)</f>
        <v>149277</v>
      </c>
      <c r="K113" s="24">
        <f>SUM(K112)</f>
        <v>149277</v>
      </c>
      <c r="L113" s="24">
        <v>0</v>
      </c>
      <c r="M113" s="24">
        <f>SUM(M112)</f>
        <v>0</v>
      </c>
      <c r="N113" s="24">
        <f>SUM(N112)</f>
        <v>149277</v>
      </c>
      <c r="O113" s="24">
        <v>0</v>
      </c>
      <c r="P113" s="27"/>
      <c r="Q113" s="55"/>
    </row>
    <row r="114" spans="1:218" ht="47.25" customHeight="1" x14ac:dyDescent="0.25">
      <c r="A114" s="64" t="s">
        <v>155</v>
      </c>
      <c r="B114" s="65"/>
      <c r="C114" s="65"/>
      <c r="D114" s="65"/>
      <c r="E114" s="34"/>
      <c r="F114" s="34"/>
      <c r="G114" s="34"/>
      <c r="H114" s="35"/>
      <c r="I114" s="35"/>
      <c r="J114" s="36">
        <f>J113</f>
        <v>149277</v>
      </c>
      <c r="K114" s="36">
        <f>K115+K116+K117</f>
        <v>149277</v>
      </c>
      <c r="L114" s="36">
        <f t="shared" ref="L114:O114" si="41">L113</f>
        <v>0</v>
      </c>
      <c r="M114" s="36">
        <f t="shared" si="41"/>
        <v>0</v>
      </c>
      <c r="N114" s="36">
        <f t="shared" si="41"/>
        <v>149277</v>
      </c>
      <c r="O114" s="36">
        <f t="shared" si="41"/>
        <v>0</v>
      </c>
      <c r="P114" s="37"/>
      <c r="Q114" s="56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</row>
    <row r="115" spans="1:218" ht="47.25" customHeight="1" x14ac:dyDescent="0.25">
      <c r="A115" s="7" t="s">
        <v>35</v>
      </c>
      <c r="B115" s="8"/>
      <c r="C115" s="13"/>
      <c r="D115" s="8"/>
      <c r="E115" s="8"/>
      <c r="F115" s="8"/>
      <c r="G115" s="8"/>
      <c r="H115" s="8"/>
      <c r="I115" s="8"/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17"/>
      <c r="Q115" s="57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</row>
    <row r="116" spans="1:218" ht="47.25" customHeight="1" x14ac:dyDescent="0.25">
      <c r="A116" s="9" t="s">
        <v>35</v>
      </c>
      <c r="B116" s="10"/>
      <c r="C116" s="15"/>
      <c r="D116" s="10"/>
      <c r="E116" s="10"/>
      <c r="F116" s="10"/>
      <c r="G116" s="10"/>
      <c r="H116" s="10"/>
      <c r="I116" s="10"/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16">
        <v>0</v>
      </c>
      <c r="P116" s="18"/>
      <c r="Q116" s="58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</row>
    <row r="117" spans="1:218" ht="47.25" customHeight="1" thickBot="1" x14ac:dyDescent="0.3">
      <c r="A117" s="11" t="s">
        <v>23</v>
      </c>
      <c r="B117" s="12"/>
      <c r="C117" s="12"/>
      <c r="D117" s="12"/>
      <c r="E117" s="12"/>
      <c r="F117" s="12"/>
      <c r="G117" s="12"/>
      <c r="H117" s="12"/>
      <c r="I117" s="12"/>
      <c r="J117" s="19">
        <f>J112</f>
        <v>149277</v>
      </c>
      <c r="K117" s="19">
        <f t="shared" ref="K117:O117" si="42">K112</f>
        <v>149277</v>
      </c>
      <c r="L117" s="19">
        <f t="shared" si="42"/>
        <v>0</v>
      </c>
      <c r="M117" s="19">
        <f t="shared" si="42"/>
        <v>0</v>
      </c>
      <c r="N117" s="19">
        <f t="shared" si="42"/>
        <v>149277</v>
      </c>
      <c r="O117" s="19">
        <f t="shared" si="42"/>
        <v>0</v>
      </c>
      <c r="P117" s="20"/>
      <c r="Q117" s="59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</row>
    <row r="118" spans="1:218" s="21" customFormat="1" ht="60" customHeight="1" thickBot="1" x14ac:dyDescent="0.3">
      <c r="A118" s="61" t="s">
        <v>152</v>
      </c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  <c r="P118" s="62"/>
      <c r="Q118" s="63"/>
    </row>
    <row r="119" spans="1:218" ht="47.25" customHeight="1" x14ac:dyDescent="0.25">
      <c r="A119" s="64" t="s">
        <v>159</v>
      </c>
      <c r="B119" s="65"/>
      <c r="C119" s="65"/>
      <c r="D119" s="65"/>
      <c r="E119" s="34"/>
      <c r="F119" s="34"/>
      <c r="G119" s="34"/>
      <c r="H119" s="35"/>
      <c r="I119" s="35"/>
      <c r="J119" s="36">
        <f>J114+J107+J100+J93+J85+J78+J71+J61+J53+J46+J38+J31</f>
        <v>216357802.41</v>
      </c>
      <c r="K119" s="36">
        <f t="shared" ref="K119:O119" si="43">K114+K107+K100+K93+K85+K78+K71+K61+K53+K46+K38+K31</f>
        <v>216357802.41000003</v>
      </c>
      <c r="L119" s="36">
        <f t="shared" si="43"/>
        <v>79418640</v>
      </c>
      <c r="M119" s="36">
        <f t="shared" si="43"/>
        <v>28088706.66</v>
      </c>
      <c r="N119" s="36">
        <f t="shared" si="43"/>
        <v>108850455.75</v>
      </c>
      <c r="O119" s="36">
        <f t="shared" si="43"/>
        <v>0</v>
      </c>
      <c r="P119" s="37"/>
      <c r="Q119" s="56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</row>
    <row r="120" spans="1:218" ht="47.25" customHeight="1" x14ac:dyDescent="0.25">
      <c r="A120" s="7" t="s">
        <v>35</v>
      </c>
      <c r="B120" s="8"/>
      <c r="C120" s="13"/>
      <c r="D120" s="8"/>
      <c r="E120" s="8"/>
      <c r="F120" s="8"/>
      <c r="G120" s="8"/>
      <c r="H120" s="8"/>
      <c r="I120" s="8"/>
      <c r="J120" s="14">
        <f>J115+J108+J101+J94+J86+J79+J72+J62+J54+J47+J39+J32</f>
        <v>0</v>
      </c>
      <c r="K120" s="14">
        <f t="shared" ref="K120:O120" si="44">K115+K108+K101+K94+K86+K79+K72+K62+K54+K47+K39+K32</f>
        <v>0</v>
      </c>
      <c r="L120" s="14">
        <f t="shared" si="44"/>
        <v>0</v>
      </c>
      <c r="M120" s="14">
        <f t="shared" si="44"/>
        <v>0</v>
      </c>
      <c r="N120" s="14">
        <f t="shared" si="44"/>
        <v>0</v>
      </c>
      <c r="O120" s="14">
        <f t="shared" si="44"/>
        <v>0</v>
      </c>
      <c r="P120" s="17"/>
      <c r="Q120" s="57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</row>
    <row r="121" spans="1:218" ht="47.25" customHeight="1" x14ac:dyDescent="0.25">
      <c r="A121" s="9" t="s">
        <v>153</v>
      </c>
      <c r="B121" s="10"/>
      <c r="C121" s="15"/>
      <c r="D121" s="10"/>
      <c r="E121" s="10"/>
      <c r="F121" s="10"/>
      <c r="G121" s="10"/>
      <c r="H121" s="10"/>
      <c r="I121" s="10"/>
      <c r="J121" s="16">
        <f>J116+J109+J102+J95+J87+J80+J73+J63+J55+J48+J40+J33</f>
        <v>115227175.02000001</v>
      </c>
      <c r="K121" s="16">
        <f t="shared" ref="K121:O121" si="45">K116+K109+K102+K95+K87+K80+K73+K63+K55+K48+K40+K33</f>
        <v>115227175.02000001</v>
      </c>
      <c r="L121" s="16">
        <f t="shared" si="45"/>
        <v>79418640</v>
      </c>
      <c r="M121" s="16">
        <f t="shared" si="45"/>
        <v>28088706.66</v>
      </c>
      <c r="N121" s="16">
        <f t="shared" si="45"/>
        <v>7719828.3599999994</v>
      </c>
      <c r="O121" s="16">
        <f t="shared" si="45"/>
        <v>0</v>
      </c>
      <c r="P121" s="18"/>
      <c r="Q121" s="58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</row>
    <row r="122" spans="1:218" ht="47.25" customHeight="1" thickBot="1" x14ac:dyDescent="0.3">
      <c r="A122" s="11" t="s">
        <v>154</v>
      </c>
      <c r="B122" s="12"/>
      <c r="C122" s="12"/>
      <c r="D122" s="12"/>
      <c r="E122" s="12"/>
      <c r="F122" s="12"/>
      <c r="G122" s="12"/>
      <c r="H122" s="12"/>
      <c r="I122" s="12"/>
      <c r="J122" s="19">
        <f>J117+J110+J103+J96+J88+J81+J74+J64+J56+J49+J41+J34</f>
        <v>101130627.39</v>
      </c>
      <c r="K122" s="19">
        <f t="shared" ref="K122:O122" si="46">K117+K110+K103+K96+K88+K81+K74+K64+K56+K49+K41+K34</f>
        <v>101130627.39</v>
      </c>
      <c r="L122" s="19">
        <f t="shared" si="46"/>
        <v>0</v>
      </c>
      <c r="M122" s="19">
        <f t="shared" si="46"/>
        <v>0</v>
      </c>
      <c r="N122" s="19">
        <f t="shared" si="46"/>
        <v>101130627.39</v>
      </c>
      <c r="O122" s="19">
        <f t="shared" si="46"/>
        <v>0</v>
      </c>
      <c r="P122" s="20"/>
      <c r="Q122" s="59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</row>
    <row r="123" spans="1:218" ht="60" customHeight="1" x14ac:dyDescent="0.25"/>
    <row r="124" spans="1:218" ht="60" customHeight="1" x14ac:dyDescent="0.25"/>
    <row r="125" spans="1:218" ht="60" customHeight="1" x14ac:dyDescent="0.25"/>
    <row r="126" spans="1:218" ht="156" customHeight="1" x14ac:dyDescent="0.25"/>
    <row r="127" spans="1:218" ht="60" customHeight="1" x14ac:dyDescent="0.25"/>
    <row r="128" spans="1:218" ht="43.15" customHeight="1" x14ac:dyDescent="0.25"/>
    <row r="129" ht="100.15" customHeight="1" x14ac:dyDescent="0.25"/>
    <row r="130" ht="100.15" customHeight="1" x14ac:dyDescent="0.25"/>
    <row r="131" ht="100.15" customHeight="1" x14ac:dyDescent="0.25"/>
    <row r="132" ht="100.15" customHeight="1" x14ac:dyDescent="0.25"/>
    <row r="133" ht="43.15" customHeight="1" x14ac:dyDescent="0.25"/>
    <row r="134" ht="87.6" customHeight="1" x14ac:dyDescent="0.25"/>
    <row r="135" ht="87.6" customHeight="1" x14ac:dyDescent="0.25"/>
    <row r="136" ht="87.6" customHeight="1" x14ac:dyDescent="0.25"/>
    <row r="137" ht="43.15" customHeight="1" x14ac:dyDescent="0.25"/>
    <row r="138" ht="217.15" customHeight="1" x14ac:dyDescent="0.25"/>
    <row r="139" ht="325.14999999999998" customHeight="1" x14ac:dyDescent="0.25"/>
    <row r="140" ht="43.15" customHeight="1" x14ac:dyDescent="0.25"/>
    <row r="141" ht="118.15" customHeight="1" x14ac:dyDescent="0.25"/>
    <row r="142" ht="43.15" customHeight="1" x14ac:dyDescent="0.25"/>
    <row r="143" ht="80.45" customHeight="1" x14ac:dyDescent="0.25"/>
    <row r="144" ht="43.15" customHeight="1" x14ac:dyDescent="0.25"/>
    <row r="145" spans="18:18" ht="60" customHeight="1" x14ac:dyDescent="0.25"/>
    <row r="146" spans="18:18" ht="43.15" customHeight="1" x14ac:dyDescent="0.25"/>
    <row r="147" spans="18:18" ht="112.15" customHeight="1" x14ac:dyDescent="0.25"/>
    <row r="148" spans="18:18" ht="43.15" customHeight="1" x14ac:dyDescent="0.25"/>
    <row r="149" spans="18:18" x14ac:dyDescent="0.25">
      <c r="R149" s="39"/>
    </row>
    <row r="152" spans="18:18" ht="30" customHeight="1" x14ac:dyDescent="0.25"/>
  </sheetData>
  <mergeCells count="77">
    <mergeCell ref="A68:B68"/>
    <mergeCell ref="A71:D71"/>
    <mergeCell ref="A53:D53"/>
    <mergeCell ref="A13:B13"/>
    <mergeCell ref="A52:B52"/>
    <mergeCell ref="A57:Q57"/>
    <mergeCell ref="A65:Q65"/>
    <mergeCell ref="A60:B60"/>
    <mergeCell ref="A61:D61"/>
    <mergeCell ref="A45:B45"/>
    <mergeCell ref="A46:D46"/>
    <mergeCell ref="B43:B44"/>
    <mergeCell ref="C43:C44"/>
    <mergeCell ref="A7:B7"/>
    <mergeCell ref="A31:D31"/>
    <mergeCell ref="A9:B9"/>
    <mergeCell ref="A15:B15"/>
    <mergeCell ref="A18:B18"/>
    <mergeCell ref="C16:C17"/>
    <mergeCell ref="B16:B17"/>
    <mergeCell ref="A20:B20"/>
    <mergeCell ref="A22:B22"/>
    <mergeCell ref="A26:B26"/>
    <mergeCell ref="B23:B25"/>
    <mergeCell ref="C23:C25"/>
    <mergeCell ref="B27:B29"/>
    <mergeCell ref="C27:C29"/>
    <mergeCell ref="A30:B30"/>
    <mergeCell ref="A11:B11"/>
    <mergeCell ref="J3:J4"/>
    <mergeCell ref="A35:Q35"/>
    <mergeCell ref="A5:Q5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111:Q111"/>
    <mergeCell ref="A50:Q50"/>
    <mergeCell ref="A42:Q42"/>
    <mergeCell ref="A37:B37"/>
    <mergeCell ref="A38:D38"/>
    <mergeCell ref="A75:Q75"/>
    <mergeCell ref="A77:B77"/>
    <mergeCell ref="A78:D78"/>
    <mergeCell ref="A82:Q82"/>
    <mergeCell ref="A84:B84"/>
    <mergeCell ref="A85:D85"/>
    <mergeCell ref="A89:Q89"/>
    <mergeCell ref="A92:B92"/>
    <mergeCell ref="A93:D93"/>
    <mergeCell ref="A97:Q97"/>
    <mergeCell ref="A104:Q104"/>
    <mergeCell ref="N1:Q1"/>
    <mergeCell ref="A118:Q118"/>
    <mergeCell ref="A119:D119"/>
    <mergeCell ref="C58:C59"/>
    <mergeCell ref="B58:B59"/>
    <mergeCell ref="B66:B67"/>
    <mergeCell ref="C66:C67"/>
    <mergeCell ref="A70:B70"/>
    <mergeCell ref="B90:B91"/>
    <mergeCell ref="C90:C91"/>
    <mergeCell ref="A99:B99"/>
    <mergeCell ref="A100:D100"/>
    <mergeCell ref="A106:B106"/>
    <mergeCell ref="A107:D107"/>
    <mergeCell ref="A113:B113"/>
    <mergeCell ref="A114:D114"/>
  </mergeCells>
  <phoneticPr fontId="17" type="noConversion"/>
  <pageMargins left="0.23622047244094491" right="0.23622047244094491" top="0.35433070866141736" bottom="0.35433070866141736" header="0.31496062992125984" footer="0.31496062992125984"/>
  <pageSetup paperSize="9" scale="21" fitToHeight="0" orientation="landscape" r:id="rId1"/>
  <rowBreaks count="1" manualBreakCount="1">
    <brk id="49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6" t="s">
        <v>9</v>
      </c>
    </row>
    <row r="3" spans="2:2" ht="31.5" x14ac:dyDescent="0.25">
      <c r="B3" s="6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2026_ЦЗ</vt:lpstr>
      <vt:lpstr>Лист2</vt:lpstr>
      <vt:lpstr>'2026_ЦЗ'!Область_печати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2024-01-09T09:00:16Z</cp:lastPrinted>
  <dcterms:created xsi:type="dcterms:W3CDTF">2021-07-02T07:35:59Z</dcterms:created>
  <dcterms:modified xsi:type="dcterms:W3CDTF">2026-02-02T07:04:38Z</dcterms:modified>
</cp:coreProperties>
</file>