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Апрель\01.04.2026\На Сайт\"/>
    </mc:Choice>
  </mc:AlternateContent>
  <xr:revisionPtr revIDLastSave="0" documentId="13_ncr:1_{0D522BE8-89EB-4A26-BFEA-52BE15FB0DA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АПРЕЛЬ_ЦЗ" sheetId="1" r:id="rId1"/>
    <sheet name="Лист2" sheetId="4" state="hidden" r:id="rId2"/>
  </sheets>
  <definedNames>
    <definedName name="_xlnm.Print_Area" localSheetId="0">АПРЕЛЬ_ЦЗ!$A$1:$Q$26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3" i="1" l="1"/>
  <c r="K26" i="1"/>
  <c r="L26" i="1"/>
  <c r="M26" i="1"/>
  <c r="N26" i="1"/>
  <c r="O26" i="1"/>
  <c r="J26" i="1"/>
  <c r="K25" i="1"/>
  <c r="L25" i="1"/>
  <c r="M25" i="1"/>
  <c r="N25" i="1"/>
  <c r="O25" i="1"/>
  <c r="J25" i="1"/>
  <c r="K24" i="1"/>
  <c r="L24" i="1"/>
  <c r="M24" i="1"/>
  <c r="N24" i="1"/>
  <c r="O24" i="1"/>
  <c r="J24" i="1"/>
  <c r="L23" i="1"/>
  <c r="M23" i="1"/>
  <c r="N23" i="1"/>
  <c r="O23" i="1"/>
  <c r="J23" i="1"/>
  <c r="K22" i="1"/>
  <c r="L22" i="1"/>
  <c r="M22" i="1"/>
  <c r="N22" i="1"/>
  <c r="O22" i="1"/>
  <c r="J22" i="1"/>
  <c r="K21" i="1"/>
  <c r="K20" i="1"/>
  <c r="L20" i="1"/>
  <c r="M20" i="1"/>
  <c r="N20" i="1"/>
  <c r="O20" i="1"/>
  <c r="J20" i="1"/>
  <c r="K19" i="1"/>
  <c r="K18" i="1"/>
  <c r="K17" i="1"/>
  <c r="K16" i="1"/>
  <c r="L16" i="1"/>
  <c r="M16" i="1"/>
  <c r="N16" i="1"/>
  <c r="O16" i="1"/>
  <c r="J16" i="1"/>
  <c r="K15" i="1"/>
  <c r="K14" i="1"/>
  <c r="K12" i="1"/>
  <c r="K13" i="1" s="1"/>
  <c r="L13" i="1"/>
  <c r="M13" i="1"/>
  <c r="N13" i="1"/>
  <c r="O13" i="1"/>
  <c r="J13" i="1"/>
  <c r="K11" i="1"/>
  <c r="K10" i="1"/>
  <c r="L10" i="1"/>
  <c r="M10" i="1"/>
  <c r="N10" i="1"/>
  <c r="O10" i="1"/>
  <c r="J10" i="1"/>
  <c r="K9" i="1"/>
  <c r="K8" i="1"/>
  <c r="K7" i="1"/>
  <c r="K6" i="1"/>
</calcChain>
</file>

<file path=xl/sharedStrings.xml><?xml version="1.0" encoding="utf-8"?>
<sst xmlns="http://schemas.openxmlformats.org/spreadsheetml/2006/main" count="133" uniqueCount="78">
  <si>
    <t>№ п/п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</si>
  <si>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</si>
  <si>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</si>
  <si>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</si>
  <si>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</si>
  <si>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</si>
  <si>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</si>
  <si>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</si>
  <si>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</si>
  <si>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</si>
  <si>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</si>
  <si>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</si>
  <si>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</si>
  <si>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</si>
  <si>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</si>
  <si>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</si>
  <si>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</si>
  <si>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</si>
  <si>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эл. аукцион</t>
  </si>
  <si>
    <t>федеральный 
бюджет, руб.</t>
  </si>
  <si>
    <t>Администрация Тербунского муниципального округа Липецкой области</t>
  </si>
  <si>
    <t xml:space="preserve">Согласовано:
Директор МКУ "Центр компетенций централизованного бухгалтерского учета и муниципальных закупок Тербунского муниципального округа Липецкой области"
Щукина З.А.   </t>
  </si>
  <si>
    <t>Осуществление строительного контроля за выполнением работ по строительству объекта "Строительство новой подъездной дороги до животноводческого комплекса ООО "ТМ" Тербунский район, с. Покровское (1этап)"</t>
  </si>
  <si>
    <t>263481500069848150100100060017112414</t>
  </si>
  <si>
    <t>71.12.20.190</t>
  </si>
  <si>
    <t>Обустройство территории памятника воинам ВОВ</t>
  </si>
  <si>
    <t>263480002929248000100100040014399244</t>
  </si>
  <si>
    <t>43.99.90.190</t>
  </si>
  <si>
    <t>Тербунский Второй территориальный отдел Тербунского округа</t>
  </si>
  <si>
    <t>Обустройство мемориальной зоны с.Бурдино</t>
  </si>
  <si>
    <t>Выполнение работ по ремонту автомобильных дорог общего пользования местного значения Тербунского муниципального округа</t>
  </si>
  <si>
    <t>эл. конкурс</t>
  </si>
  <si>
    <t>Выполнение работ, связанных с осуществлением регулярных перевозок пассажиров и багажа автомобильным транспортом, по внутримуниципальным маршрутам по регулируемым тарифам для нужд Тербунского муниципального округа Липецкой области</t>
  </si>
  <si>
    <t>Поставка автомобильных шин</t>
  </si>
  <si>
    <t>МУ "Центр ресурсного обеспечения муниципальных учреждений Тербунского округа Липецкой области"</t>
  </si>
  <si>
    <t>263481500069848150100100080014211244</t>
  </si>
  <si>
    <t>42.11.20.200</t>
  </si>
  <si>
    <t>263481500069848150100100090014931244</t>
  </si>
  <si>
    <t>49.31.21.110</t>
  </si>
  <si>
    <t>263480002929248000100100040024399244</t>
  </si>
  <si>
    <t>263480701122348150100100080012211244</t>
  </si>
  <si>
    <t>22.11.11.000</t>
  </si>
  <si>
    <t>Ямочный ремонт автомобильных дорог с асфальтовым покрытием на территории Тербунского территориального отдела Тербунского округа</t>
  </si>
  <si>
    <t>Тербунский территориальный отдел Тербунского округа</t>
  </si>
  <si>
    <t>263480002915848000100100070014211244</t>
  </si>
  <si>
    <t>Поставка шин для автотракторной техники</t>
  </si>
  <si>
    <t>263480701122348150100100090012211244</t>
  </si>
  <si>
    <t>22.11.14.110</t>
  </si>
  <si>
    <t>Всего 2 закупки</t>
  </si>
  <si>
    <t>Обеспечение сохранности воинских захоронений (восстановление, ремонт, реставрация, благоустройство воинских захоронений). Благоустройство монумента «Вечный огонь». Воинское захоронение №180.</t>
  </si>
  <si>
    <t>263480002915848000100100080014399244</t>
  </si>
  <si>
    <t>Оказание услуг по отлову и содержанию животных без владельцев на территории Тербунского муниципального округа</t>
  </si>
  <si>
    <t>263481500069848150100100020017500244</t>
  </si>
  <si>
    <t>75.00.19.000</t>
  </si>
  <si>
    <t xml:space="preserve"> Государственная программа "Развитие сельского хозяйства и регулирование рынков сельско-хозяйственной продукции, сырья и продовольствия"</t>
  </si>
  <si>
    <t>Всего 4 закупки</t>
  </si>
  <si>
    <t>Поставка материала для дорожной разметки</t>
  </si>
  <si>
    <t>263480002915848000100100100012030244</t>
  </si>
  <si>
    <t>20.30.22.110; 20.30.21.150</t>
  </si>
  <si>
    <t>Всего 3 закупки</t>
  </si>
  <si>
    <t>Всего 1 закупка</t>
  </si>
  <si>
    <t>Капитальный ремонт здания МБОУ СОШ с.Тербуны Липецкой области</t>
  </si>
  <si>
    <t>МБОУ СОШ с. Тербуны</t>
  </si>
  <si>
    <t>263481500063448150100100050014120243</t>
  </si>
  <si>
    <t>41.20.40.900</t>
  </si>
  <si>
    <t>Итого 12 закупок  для пяти заказчиков, в т.ч.</t>
  </si>
  <si>
    <r>
      <t xml:space="preserve">График централизованного определения поставщика (подрядчика, исполнителя) закупок товаров (работ, услуг) на март 2026 год, 
осуществляемого МКУ "Центр компетенций централизованного бухгалтерского учета и муниципальных закупок Тербунского муниципального округа Липецкой области"
по состоянию на 01.04.2026 года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</si>
  <si>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>апрель</t>
  </si>
  <si>
    <t>-</t>
  </si>
  <si>
    <t>Наименование 
заказчика</t>
  </si>
  <si>
    <t>Государственная программа  "Комплексное развитие сельских территорий Липецкой области"</t>
  </si>
  <si>
    <t>Национальный проект "Инфраструктура для жизни"</t>
  </si>
  <si>
    <t>Федеральный проект "Формирование комфортной городской среды"</t>
  </si>
  <si>
    <t>Государственная программа "Реализация внутренней политики Липецкой области"</t>
  </si>
  <si>
    <t>Государственная программа  "Развитие образования Липецкой области"</t>
  </si>
  <si>
    <t>2 закупки в рамках нац.проектов</t>
  </si>
  <si>
    <t>4 закупки в рамках гос.программ</t>
  </si>
  <si>
    <t>6 закупок, относящихся к категории "Прочие"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</si>
</sst>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"/>
    <numFmt numFmtId="166" formatCode="[$-419]mmmm\ yyyy;@"/>
  </numFmts>
  <fonts count="23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0" fontId="14" fillId="0" borderId="0" xfId="0" applyFont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2" fillId="4" borderId="10" xfId="0" applyNumberFormat="1" applyFont="1" applyFill="1" applyBorder="1" applyAlignment="1">
      <alignment horizontal="center" vertical="center"/>
    </xf>
    <xf numFmtId="4" fontId="15" fillId="0" borderId="0" xfId="0" applyNumberFormat="1" applyFont="1" applyAlignment="1">
      <alignment horizontal="left" vertical="top"/>
    </xf>
    <xf numFmtId="0" fontId="2" fillId="0" borderId="0" xfId="0" applyFont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9" fontId="16" fillId="3" borderId="0" xfId="0" applyNumberFormat="1" applyFont="1" applyFill="1" applyBorder="1" applyAlignment="1">
      <alignment horizontal="center" vertical="center" wrapText="1"/>
    </xf>
    <xf numFmtId="165" fontId="14" fillId="2" borderId="12" xfId="0" applyNumberFormat="1" applyFont="1" applyFill="1" applyBorder="1" applyAlignment="1">
      <alignment vertical="center" wrapText="1"/>
    </xf>
    <xf numFmtId="165" fontId="14" fillId="2" borderId="12" xfId="0" applyNumberFormat="1" applyFont="1" applyFill="1" applyBorder="1" applyAlignment="1">
      <alignment horizontal="center" vertical="center" wrapText="1"/>
    </xf>
    <xf numFmtId="4" fontId="14" fillId="2" borderId="12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/>
    <xf numFmtId="0" fontId="14" fillId="2" borderId="16" xfId="0" applyFont="1" applyFill="1" applyBorder="1"/>
    <xf numFmtId="0" fontId="16" fillId="0" borderId="8" xfId="0" applyFont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4" fontId="20" fillId="5" borderId="2" xfId="0" applyNumberFormat="1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2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9" xfId="0" applyNumberFormat="1" applyFont="1" applyBorder="1" applyAlignment="1">
      <alignment horizontal="center" vertical="center" wrapText="1"/>
    </xf>
    <xf numFmtId="166" fontId="16" fillId="0" borderId="30" xfId="0" applyNumberFormat="1" applyFont="1" applyBorder="1" applyAlignment="1">
      <alignment horizontal="center" vertical="center" wrapText="1"/>
    </xf>
    <xf numFmtId="4" fontId="16" fillId="0" borderId="10" xfId="0" applyNumberFormat="1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" fontId="21" fillId="0" borderId="31" xfId="0" applyNumberFormat="1" applyFont="1" applyBorder="1" applyAlignment="1">
      <alignment horizontal="center" vertical="center"/>
    </xf>
    <xf numFmtId="4" fontId="16" fillId="0" borderId="4" xfId="0" applyNumberFormat="1" applyFont="1" applyBorder="1" applyAlignment="1">
      <alignment horizontal="center" vertical="center" wrapText="1"/>
    </xf>
    <xf numFmtId="166" fontId="16" fillId="0" borderId="4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165" fontId="14" fillId="2" borderId="25" xfId="0" applyNumberFormat="1" applyFont="1" applyFill="1" applyBorder="1" applyAlignment="1">
      <alignment horizontal="left" vertical="center" wrapText="1"/>
    </xf>
    <xf numFmtId="165" fontId="14" fillId="2" borderId="24" xfId="0" applyNumberFormat="1" applyFont="1" applyFill="1" applyBorder="1" applyAlignment="1">
      <alignment horizontal="left" vertical="center" wrapText="1"/>
    </xf>
    <xf numFmtId="165" fontId="14" fillId="2" borderId="18" xfId="0" applyNumberFormat="1" applyFont="1" applyFill="1" applyBorder="1" applyAlignment="1">
      <alignment horizontal="left" vertical="center" wrapText="1"/>
    </xf>
    <xf numFmtId="165" fontId="14" fillId="2" borderId="26" xfId="0" applyNumberFormat="1" applyFont="1" applyFill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4" fontId="6" fillId="2" borderId="11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4" fontId="6" fillId="2" borderId="21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4" fontId="22" fillId="6" borderId="2" xfId="0" applyNumberFormat="1" applyFont="1" applyFill="1" applyBorder="1" applyAlignment="1">
      <alignment horizontal="center" vertical="center" wrapText="1"/>
    </xf>
    <xf numFmtId="49" fontId="22" fillId="6" borderId="2" xfId="0" applyNumberFormat="1" applyFont="1" applyFill="1" applyBorder="1" applyAlignment="1">
      <alignment horizontal="center" vertical="center" wrapText="1"/>
    </xf>
    <xf numFmtId="4" fontId="22" fillId="6" borderId="4" xfId="0" applyNumberFormat="1" applyFont="1" applyFill="1" applyBorder="1" applyAlignment="1">
      <alignment horizontal="center" vertical="center" wrapText="1"/>
    </xf>
    <xf numFmtId="49" fontId="20" fillId="5" borderId="2" xfId="0" applyNumberFormat="1" applyFont="1" applyFill="1" applyBorder="1" applyAlignment="1">
      <alignment horizontal="center" vertical="center" wrapText="1"/>
    </xf>
    <xf numFmtId="4" fontId="20" fillId="5" borderId="10" xfId="0" applyNumberFormat="1" applyFont="1" applyFill="1" applyBorder="1" applyAlignment="1">
      <alignment horizontal="center" vertical="center" wrapText="1"/>
    </xf>
    <xf numFmtId="4" fontId="20" fillId="5" borderId="32" xfId="0" applyNumberFormat="1" applyFont="1" applyFill="1" applyBorder="1" applyAlignment="1">
      <alignment horizontal="center" vertical="center" wrapText="1"/>
    </xf>
    <xf numFmtId="4" fontId="20" fillId="5" borderId="4" xfId="0" applyNumberFormat="1" applyFont="1" applyFill="1" applyBorder="1" applyAlignment="1">
      <alignment horizontal="center" vertical="center" wrapText="1"/>
    </xf>
    <xf numFmtId="4" fontId="16" fillId="0" borderId="29" xfId="0" applyNumberFormat="1" applyFont="1" applyBorder="1" applyAlignment="1">
      <alignment horizontal="center" vertical="center" wrapText="1"/>
    </xf>
    <xf numFmtId="4" fontId="16" fillId="0" borderId="32" xfId="0" applyNumberFormat="1" applyFont="1" applyBorder="1" applyAlignment="1">
      <alignment horizontal="center" vertical="center" wrapText="1"/>
    </xf>
    <xf numFmtId="4" fontId="16" fillId="0" borderId="33" xfId="0" applyNumberFormat="1" applyFont="1" applyBorder="1" applyAlignment="1">
      <alignment horizontal="center" vertical="center" wrapText="1"/>
    </xf>
    <xf numFmtId="4" fontId="20" fillId="5" borderId="9" xfId="0" applyNumberFormat="1" applyFont="1" applyFill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4"/>
  <sheetViews>
    <sheetView tabSelected="1" topLeftCell="E1" zoomScale="50" zoomScaleNormal="50" zoomScaleSheetLayoutView="40" workbookViewId="0">
      <selection activeCell="T4" sqref="T4"/>
    </sheetView>
  </sheetViews>
  <sheetFormatPr defaultColWidth="9.140625" defaultRowHeight="15" x14ac:dyDescent="0.25"/>
  <cols>
    <col min="1" max="1" width="7.7109375" style="29" customWidth="1"/>
    <col min="2" max="2" width="41.42578125" style="5" customWidth="1"/>
    <col min="3" max="3" width="17.7109375" style="5" customWidth="1"/>
    <col min="4" max="4" width="83.42578125" style="29" customWidth="1"/>
    <col min="5" max="6" width="28.85546875" style="29" customWidth="1"/>
    <col min="7" max="7" width="41.42578125" style="2" customWidth="1"/>
    <col min="8" max="8" width="54.140625" style="3" customWidth="1"/>
    <col min="9" max="9" width="36.140625" style="29" customWidth="1"/>
    <col min="10" max="15" width="34" style="4" customWidth="1"/>
    <col min="16" max="16" width="27.42578125" style="4" hidden="1" customWidth="1"/>
    <col min="17" max="17" width="24.5703125" style="4" customWidth="1"/>
    <col min="18" max="18" width="16.28515625" style="1" bestFit="1" customWidth="1"/>
    <col min="19" max="16384" width="9.140625" style="1"/>
  </cols>
  <sheetData>
    <row r="1" spans="1:18" ht="147" customHeight="1" x14ac:dyDescent="0.25">
      <c r="M1" s="35"/>
      <c r="N1" s="86" t="s">
        <v>21</v>
      </c>
      <c r="O1" s="87"/>
      <c r="P1" s="87"/>
      <c r="Q1" s="87"/>
    </row>
    <row r="2" spans="1:18" ht="132" customHeight="1" thickBot="1" x14ac:dyDescent="0.3">
      <c r="A2" s="92" t="s">
        <v>66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18" ht="67.900000000000006" customHeight="1" x14ac:dyDescent="0.25">
      <c r="A3" s="96" t="s">
        <v>0</v>
      </c>
      <c r="B3" s="67" t="s">
        <v>69</v>
      </c>
      <c r="C3" s="67" t="s">
        <v>8</v>
      </c>
      <c r="D3" s="67" t="s">
        <v>14</v>
      </c>
      <c r="E3" s="67" t="s">
        <v>1</v>
      </c>
      <c r="F3" s="67" t="s">
        <v>5</v>
      </c>
      <c r="G3" s="67" t="s">
        <v>6</v>
      </c>
      <c r="H3" s="65" t="s">
        <v>2</v>
      </c>
      <c r="I3" s="67" t="s">
        <v>3</v>
      </c>
      <c r="J3" s="88" t="s">
        <v>4</v>
      </c>
      <c r="K3" s="93" t="s">
        <v>13</v>
      </c>
      <c r="L3" s="94"/>
      <c r="M3" s="94"/>
      <c r="N3" s="94"/>
      <c r="O3" s="95"/>
      <c r="P3" s="88" t="s">
        <v>7</v>
      </c>
      <c r="Q3" s="90" t="s">
        <v>15</v>
      </c>
    </row>
    <row r="4" spans="1:18" ht="139.15" customHeight="1" thickBot="1" x14ac:dyDescent="0.3">
      <c r="A4" s="97"/>
      <c r="B4" s="68"/>
      <c r="C4" s="68"/>
      <c r="D4" s="68"/>
      <c r="E4" s="68"/>
      <c r="F4" s="68"/>
      <c r="G4" s="68"/>
      <c r="H4" s="66"/>
      <c r="I4" s="68"/>
      <c r="J4" s="89"/>
      <c r="K4" s="30" t="s">
        <v>11</v>
      </c>
      <c r="L4" s="30" t="s">
        <v>19</v>
      </c>
      <c r="M4" s="30" t="s">
        <v>16</v>
      </c>
      <c r="N4" s="30" t="s">
        <v>17</v>
      </c>
      <c r="O4" s="30" t="s">
        <v>12</v>
      </c>
      <c r="P4" s="89"/>
      <c r="Q4" s="91"/>
    </row>
    <row r="5" spans="1:18" s="27" customFormat="1" ht="60" customHeight="1" thickBot="1" x14ac:dyDescent="0.3">
      <c r="A5" s="71" t="s">
        <v>67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3"/>
    </row>
    <row r="6" spans="1:18" s="26" customFormat="1" ht="101.25" customHeight="1" x14ac:dyDescent="0.25">
      <c r="A6" s="46">
        <v>1</v>
      </c>
      <c r="B6" s="78" t="s">
        <v>20</v>
      </c>
      <c r="C6" s="78">
        <v>4815000698</v>
      </c>
      <c r="D6" s="47" t="s">
        <v>22</v>
      </c>
      <c r="E6" s="47" t="s">
        <v>68</v>
      </c>
      <c r="F6" s="47" t="s">
        <v>68</v>
      </c>
      <c r="G6" s="47" t="s">
        <v>70</v>
      </c>
      <c r="H6" s="103" t="s">
        <v>23</v>
      </c>
      <c r="I6" s="47" t="s">
        <v>24</v>
      </c>
      <c r="J6" s="48">
        <v>7862440.46</v>
      </c>
      <c r="K6" s="48">
        <f>O6+N6+M6+L6</f>
        <v>7862440.4600000009</v>
      </c>
      <c r="L6" s="48">
        <v>5988585.0300000003</v>
      </c>
      <c r="M6" s="48">
        <v>592277.64</v>
      </c>
      <c r="N6" s="48">
        <v>495333.74</v>
      </c>
      <c r="O6" s="48">
        <v>786244.05</v>
      </c>
      <c r="P6" s="110" t="s">
        <v>67</v>
      </c>
      <c r="Q6" s="104" t="s">
        <v>18</v>
      </c>
      <c r="R6" s="40"/>
    </row>
    <row r="7" spans="1:18" s="26" customFormat="1" ht="101.25" customHeight="1" x14ac:dyDescent="0.25">
      <c r="A7" s="50">
        <v>2</v>
      </c>
      <c r="B7" s="85"/>
      <c r="C7" s="85"/>
      <c r="D7" s="58" t="s">
        <v>30</v>
      </c>
      <c r="E7" s="51" t="s">
        <v>68</v>
      </c>
      <c r="F7" s="51" t="s">
        <v>68</v>
      </c>
      <c r="G7" s="51" t="s">
        <v>68</v>
      </c>
      <c r="H7" s="52" t="s">
        <v>35</v>
      </c>
      <c r="I7" s="52" t="s">
        <v>36</v>
      </c>
      <c r="J7" s="53">
        <v>15495397.060000001</v>
      </c>
      <c r="K7" s="54">
        <f>SUM(L7:O7)</f>
        <v>15495397.060000001</v>
      </c>
      <c r="L7" s="54">
        <v>0</v>
      </c>
      <c r="M7" s="54">
        <v>0</v>
      </c>
      <c r="N7" s="54">
        <v>15495397.060000001</v>
      </c>
      <c r="O7" s="54">
        <v>0</v>
      </c>
      <c r="P7" s="54" t="s">
        <v>67</v>
      </c>
      <c r="Q7" s="61" t="s">
        <v>31</v>
      </c>
      <c r="R7" s="62"/>
    </row>
    <row r="8" spans="1:18" s="26" customFormat="1" ht="101.25" customHeight="1" x14ac:dyDescent="0.25">
      <c r="A8" s="50">
        <v>3</v>
      </c>
      <c r="B8" s="85"/>
      <c r="C8" s="85"/>
      <c r="D8" s="58" t="s">
        <v>32</v>
      </c>
      <c r="E8" s="51" t="s">
        <v>68</v>
      </c>
      <c r="F8" s="51" t="s">
        <v>68</v>
      </c>
      <c r="G8" s="51" t="s">
        <v>68</v>
      </c>
      <c r="H8" s="52" t="s">
        <v>37</v>
      </c>
      <c r="I8" s="52" t="s">
        <v>38</v>
      </c>
      <c r="J8" s="53">
        <v>2058658</v>
      </c>
      <c r="K8" s="54">
        <f>SUM(L8:O8)</f>
        <v>2058658</v>
      </c>
      <c r="L8" s="54">
        <v>0</v>
      </c>
      <c r="M8" s="54">
        <v>0</v>
      </c>
      <c r="N8" s="54">
        <v>2058658</v>
      </c>
      <c r="O8" s="54">
        <v>0</v>
      </c>
      <c r="P8" s="109" t="s">
        <v>67</v>
      </c>
      <c r="Q8" s="61" t="s">
        <v>18</v>
      </c>
      <c r="R8" s="40"/>
    </row>
    <row r="9" spans="1:18" s="26" customFormat="1" ht="101.25" customHeight="1" x14ac:dyDescent="0.25">
      <c r="A9" s="50">
        <v>4</v>
      </c>
      <c r="B9" s="79"/>
      <c r="C9" s="79"/>
      <c r="D9" s="47" t="s">
        <v>51</v>
      </c>
      <c r="E9" s="47" t="s">
        <v>68</v>
      </c>
      <c r="F9" s="47" t="s">
        <v>68</v>
      </c>
      <c r="G9" s="47" t="s">
        <v>54</v>
      </c>
      <c r="H9" s="103" t="s">
        <v>52</v>
      </c>
      <c r="I9" s="47" t="s">
        <v>53</v>
      </c>
      <c r="J9" s="48">
        <v>886448</v>
      </c>
      <c r="K9" s="48">
        <f>SUM(L9:O9)</f>
        <v>886448</v>
      </c>
      <c r="L9" s="48">
        <v>0</v>
      </c>
      <c r="M9" s="48">
        <v>886448</v>
      </c>
      <c r="N9" s="48">
        <v>0</v>
      </c>
      <c r="O9" s="48">
        <v>0</v>
      </c>
      <c r="P9" s="48" t="s">
        <v>67</v>
      </c>
      <c r="Q9" s="105" t="s">
        <v>18</v>
      </c>
      <c r="R9" s="40"/>
    </row>
    <row r="10" spans="1:18" s="28" customFormat="1" ht="32.25" customHeight="1" thickBot="1" x14ac:dyDescent="0.35">
      <c r="A10" s="74" t="s">
        <v>55</v>
      </c>
      <c r="B10" s="75"/>
      <c r="C10" s="41"/>
      <c r="D10" s="41"/>
      <c r="E10" s="42"/>
      <c r="F10" s="42"/>
      <c r="G10" s="42"/>
      <c r="H10" s="42"/>
      <c r="I10" s="42"/>
      <c r="J10" s="43">
        <f>J6+J7+J8+J9</f>
        <v>26302943.52</v>
      </c>
      <c r="K10" s="43">
        <f t="shared" ref="K10:O10" si="0">K6+K7+K8+K9</f>
        <v>26302943.520000003</v>
      </c>
      <c r="L10" s="43">
        <f t="shared" si="0"/>
        <v>5988585.0300000003</v>
      </c>
      <c r="M10" s="43">
        <f t="shared" si="0"/>
        <v>1478725.6400000001</v>
      </c>
      <c r="N10" s="43">
        <f t="shared" si="0"/>
        <v>18049388.800000001</v>
      </c>
      <c r="O10" s="43">
        <f t="shared" si="0"/>
        <v>786244.05</v>
      </c>
      <c r="P10" s="44"/>
      <c r="Q10" s="45"/>
    </row>
    <row r="11" spans="1:18" s="26" customFormat="1" ht="101.25" customHeight="1" x14ac:dyDescent="0.25">
      <c r="A11" s="46">
        <v>1</v>
      </c>
      <c r="B11" s="80" t="s">
        <v>28</v>
      </c>
      <c r="C11" s="78">
        <v>4800029292</v>
      </c>
      <c r="D11" s="99" t="s">
        <v>25</v>
      </c>
      <c r="E11" s="99" t="s">
        <v>71</v>
      </c>
      <c r="F11" s="99" t="s">
        <v>72</v>
      </c>
      <c r="G11" s="99" t="s">
        <v>68</v>
      </c>
      <c r="H11" s="101" t="s">
        <v>26</v>
      </c>
      <c r="I11" s="99" t="s">
        <v>27</v>
      </c>
      <c r="J11" s="100">
        <v>3112244.91</v>
      </c>
      <c r="K11" s="100">
        <f>SUM(L11:O11)</f>
        <v>3112244.91</v>
      </c>
      <c r="L11" s="100">
        <v>0</v>
      </c>
      <c r="M11" s="100">
        <v>3000000</v>
      </c>
      <c r="N11" s="100">
        <v>112244.91</v>
      </c>
      <c r="O11" s="100">
        <v>0</v>
      </c>
      <c r="P11" s="100" t="s">
        <v>67</v>
      </c>
      <c r="Q11" s="102" t="s">
        <v>18</v>
      </c>
      <c r="R11" s="40"/>
    </row>
    <row r="12" spans="1:18" s="26" customFormat="1" ht="101.25" customHeight="1" thickBot="1" x14ac:dyDescent="0.3">
      <c r="A12" s="49">
        <v>2</v>
      </c>
      <c r="B12" s="81"/>
      <c r="C12" s="79"/>
      <c r="D12" s="99" t="s">
        <v>29</v>
      </c>
      <c r="E12" s="99" t="s">
        <v>71</v>
      </c>
      <c r="F12" s="99" t="s">
        <v>72</v>
      </c>
      <c r="G12" s="99" t="s">
        <v>68</v>
      </c>
      <c r="H12" s="101" t="s">
        <v>39</v>
      </c>
      <c r="I12" s="99" t="s">
        <v>27</v>
      </c>
      <c r="J12" s="100">
        <v>3112244.91</v>
      </c>
      <c r="K12" s="100">
        <f>SUM(L12:O12)</f>
        <v>3112244.91</v>
      </c>
      <c r="L12" s="100">
        <v>0</v>
      </c>
      <c r="M12" s="100">
        <v>3000000</v>
      </c>
      <c r="N12" s="100">
        <v>112244.91</v>
      </c>
      <c r="O12" s="100">
        <v>0</v>
      </c>
      <c r="P12" s="100" t="s">
        <v>67</v>
      </c>
      <c r="Q12" s="102" t="s">
        <v>18</v>
      </c>
      <c r="R12" s="40"/>
    </row>
    <row r="13" spans="1:18" s="28" customFormat="1" ht="32.25" customHeight="1" thickBot="1" x14ac:dyDescent="0.35">
      <c r="A13" s="76" t="s">
        <v>48</v>
      </c>
      <c r="B13" s="77"/>
      <c r="C13" s="41"/>
      <c r="D13" s="41"/>
      <c r="E13" s="42"/>
      <c r="F13" s="42"/>
      <c r="G13" s="42"/>
      <c r="H13" s="42"/>
      <c r="I13" s="42"/>
      <c r="J13" s="43">
        <f>J11+J12</f>
        <v>6224489.8200000003</v>
      </c>
      <c r="K13" s="43">
        <f t="shared" ref="K13:O13" si="1">K11+K12</f>
        <v>6224489.8200000003</v>
      </c>
      <c r="L13" s="43">
        <f t="shared" si="1"/>
        <v>0</v>
      </c>
      <c r="M13" s="43">
        <f t="shared" si="1"/>
        <v>6000000</v>
      </c>
      <c r="N13" s="43">
        <f t="shared" si="1"/>
        <v>224489.82</v>
      </c>
      <c r="O13" s="43">
        <f t="shared" si="1"/>
        <v>0</v>
      </c>
      <c r="P13" s="44"/>
      <c r="Q13" s="45"/>
    </row>
    <row r="14" spans="1:18" s="26" customFormat="1" ht="101.25" customHeight="1" x14ac:dyDescent="0.25">
      <c r="A14" s="46">
        <v>1</v>
      </c>
      <c r="B14" s="78" t="s">
        <v>34</v>
      </c>
      <c r="C14" s="83">
        <v>4807011223</v>
      </c>
      <c r="D14" s="51" t="s">
        <v>33</v>
      </c>
      <c r="E14" s="51" t="s">
        <v>68</v>
      </c>
      <c r="F14" s="51" t="s">
        <v>68</v>
      </c>
      <c r="G14" s="52" t="s">
        <v>68</v>
      </c>
      <c r="H14" s="52" t="s">
        <v>40</v>
      </c>
      <c r="I14" s="53" t="s">
        <v>41</v>
      </c>
      <c r="J14" s="54">
        <v>302826.59999999998</v>
      </c>
      <c r="K14" s="54">
        <f>SUM(L14:O14)</f>
        <v>302826.59999999998</v>
      </c>
      <c r="L14" s="54">
        <v>0</v>
      </c>
      <c r="M14" s="54">
        <v>0</v>
      </c>
      <c r="N14" s="54">
        <v>302826.59999999998</v>
      </c>
      <c r="O14" s="55">
        <v>0</v>
      </c>
      <c r="P14" s="56" t="s">
        <v>67</v>
      </c>
      <c r="Q14" s="57" t="s">
        <v>18</v>
      </c>
      <c r="R14" s="40"/>
    </row>
    <row r="15" spans="1:18" s="26" customFormat="1" ht="101.25" customHeight="1" thickBot="1" x14ac:dyDescent="0.3">
      <c r="A15" s="49">
        <v>2</v>
      </c>
      <c r="B15" s="82"/>
      <c r="C15" s="84"/>
      <c r="D15" s="51" t="s">
        <v>45</v>
      </c>
      <c r="E15" s="51" t="s">
        <v>68</v>
      </c>
      <c r="F15" s="51" t="s">
        <v>68</v>
      </c>
      <c r="G15" s="52" t="s">
        <v>68</v>
      </c>
      <c r="H15" s="52" t="s">
        <v>46</v>
      </c>
      <c r="I15" s="53" t="s">
        <v>47</v>
      </c>
      <c r="J15" s="59">
        <v>487833.36</v>
      </c>
      <c r="K15" s="54">
        <f>SUM(L15:O15)</f>
        <v>487833.36</v>
      </c>
      <c r="L15" s="54">
        <v>0</v>
      </c>
      <c r="M15" s="54">
        <v>0</v>
      </c>
      <c r="N15" s="54">
        <v>487833.36</v>
      </c>
      <c r="O15" s="54">
        <v>0</v>
      </c>
      <c r="P15" s="56" t="s">
        <v>67</v>
      </c>
      <c r="Q15" s="60" t="s">
        <v>18</v>
      </c>
      <c r="R15" s="40"/>
    </row>
    <row r="16" spans="1:18" s="28" customFormat="1" ht="32.25" customHeight="1" thickBot="1" x14ac:dyDescent="0.35">
      <c r="A16" s="76" t="s">
        <v>48</v>
      </c>
      <c r="B16" s="77"/>
      <c r="C16" s="41"/>
      <c r="D16" s="41"/>
      <c r="E16" s="42"/>
      <c r="F16" s="42"/>
      <c r="G16" s="42"/>
      <c r="H16" s="42"/>
      <c r="I16" s="42"/>
      <c r="J16" s="43">
        <f>J14+J15</f>
        <v>790659.96</v>
      </c>
      <c r="K16" s="43">
        <f t="shared" ref="K16:O16" si="2">K14+K15</f>
        <v>790659.96</v>
      </c>
      <c r="L16" s="43">
        <f t="shared" si="2"/>
        <v>0</v>
      </c>
      <c r="M16" s="43">
        <f t="shared" si="2"/>
        <v>0</v>
      </c>
      <c r="N16" s="43">
        <f t="shared" si="2"/>
        <v>790659.96</v>
      </c>
      <c r="O16" s="43">
        <f t="shared" si="2"/>
        <v>0</v>
      </c>
      <c r="P16" s="44"/>
      <c r="Q16" s="45"/>
    </row>
    <row r="17" spans="1:18" s="26" customFormat="1" ht="101.25" customHeight="1" x14ac:dyDescent="0.25">
      <c r="A17" s="46">
        <v>1</v>
      </c>
      <c r="B17" s="78" t="s">
        <v>43</v>
      </c>
      <c r="C17" s="83">
        <v>4800029158</v>
      </c>
      <c r="D17" s="51" t="s">
        <v>42</v>
      </c>
      <c r="E17" s="51" t="s">
        <v>68</v>
      </c>
      <c r="F17" s="51" t="s">
        <v>68</v>
      </c>
      <c r="G17" s="52" t="s">
        <v>68</v>
      </c>
      <c r="H17" s="52" t="s">
        <v>44</v>
      </c>
      <c r="I17" s="53" t="s">
        <v>36</v>
      </c>
      <c r="J17" s="54">
        <v>2101179.2799999998</v>
      </c>
      <c r="K17" s="54">
        <f>SUM(L17:O17)</f>
        <v>2101179.2799999998</v>
      </c>
      <c r="L17" s="54">
        <v>0</v>
      </c>
      <c r="M17" s="54">
        <v>0</v>
      </c>
      <c r="N17" s="54">
        <v>2101179.2799999998</v>
      </c>
      <c r="O17" s="55">
        <v>0</v>
      </c>
      <c r="P17" s="56" t="s">
        <v>67</v>
      </c>
      <c r="Q17" s="57" t="s">
        <v>18</v>
      </c>
      <c r="R17" s="40"/>
    </row>
    <row r="18" spans="1:18" s="26" customFormat="1" ht="101.25" customHeight="1" x14ac:dyDescent="0.25">
      <c r="A18" s="50">
        <v>2</v>
      </c>
      <c r="B18" s="85"/>
      <c r="C18" s="98"/>
      <c r="D18" s="47" t="s">
        <v>49</v>
      </c>
      <c r="E18" s="47" t="s">
        <v>68</v>
      </c>
      <c r="F18" s="47" t="s">
        <v>68</v>
      </c>
      <c r="G18" s="47" t="s">
        <v>73</v>
      </c>
      <c r="H18" s="103" t="s">
        <v>50</v>
      </c>
      <c r="I18" s="47" t="s">
        <v>27</v>
      </c>
      <c r="J18" s="48">
        <v>4562205.7</v>
      </c>
      <c r="K18" s="48">
        <f>SUM(L18:O18)</f>
        <v>4562205.7</v>
      </c>
      <c r="L18" s="48">
        <v>1078664.46</v>
      </c>
      <c r="M18" s="48">
        <v>1421335.54</v>
      </c>
      <c r="N18" s="48">
        <v>2062205.7</v>
      </c>
      <c r="O18" s="48">
        <v>0</v>
      </c>
      <c r="P18" s="48" t="s">
        <v>67</v>
      </c>
      <c r="Q18" s="106" t="s">
        <v>18</v>
      </c>
      <c r="R18" s="40"/>
    </row>
    <row r="19" spans="1:18" s="26" customFormat="1" ht="101.25" customHeight="1" thickBot="1" x14ac:dyDescent="0.3">
      <c r="A19" s="49">
        <v>3</v>
      </c>
      <c r="B19" s="82"/>
      <c r="C19" s="84"/>
      <c r="D19" s="51" t="s">
        <v>56</v>
      </c>
      <c r="E19" s="51" t="s">
        <v>68</v>
      </c>
      <c r="F19" s="51" t="s">
        <v>68</v>
      </c>
      <c r="G19" s="52" t="s">
        <v>68</v>
      </c>
      <c r="H19" s="52" t="s">
        <v>57</v>
      </c>
      <c r="I19" s="53" t="s">
        <v>58</v>
      </c>
      <c r="J19" s="54">
        <v>231278</v>
      </c>
      <c r="K19" s="54">
        <f>SUM(L19:O19)</f>
        <v>231278</v>
      </c>
      <c r="L19" s="54">
        <v>0</v>
      </c>
      <c r="M19" s="54">
        <v>0</v>
      </c>
      <c r="N19" s="54">
        <v>231278</v>
      </c>
      <c r="O19" s="107">
        <v>0</v>
      </c>
      <c r="P19" s="56" t="s">
        <v>67</v>
      </c>
      <c r="Q19" s="108" t="s">
        <v>18</v>
      </c>
      <c r="R19" s="40"/>
    </row>
    <row r="20" spans="1:18" s="28" customFormat="1" ht="32.25" customHeight="1" thickBot="1" x14ac:dyDescent="0.35">
      <c r="A20" s="76" t="s">
        <v>59</v>
      </c>
      <c r="B20" s="77"/>
      <c r="C20" s="41"/>
      <c r="D20" s="41"/>
      <c r="E20" s="42"/>
      <c r="F20" s="42"/>
      <c r="G20" s="42"/>
      <c r="H20" s="42"/>
      <c r="I20" s="42"/>
      <c r="J20" s="43">
        <f>J17+J18+J19</f>
        <v>6894662.9800000004</v>
      </c>
      <c r="K20" s="43">
        <f t="shared" ref="K20:O20" si="3">K17+K18+K19</f>
        <v>6894662.9800000004</v>
      </c>
      <c r="L20" s="43">
        <f t="shared" si="3"/>
        <v>1078664.46</v>
      </c>
      <c r="M20" s="43">
        <f t="shared" si="3"/>
        <v>1421335.54</v>
      </c>
      <c r="N20" s="43">
        <f t="shared" si="3"/>
        <v>4394662.9799999995</v>
      </c>
      <c r="O20" s="43">
        <f t="shared" si="3"/>
        <v>0</v>
      </c>
      <c r="P20" s="44"/>
      <c r="Q20" s="45"/>
    </row>
    <row r="21" spans="1:18" s="26" customFormat="1" ht="101.25" customHeight="1" thickBot="1" x14ac:dyDescent="0.3">
      <c r="A21" s="49">
        <v>1</v>
      </c>
      <c r="B21" s="51" t="s">
        <v>62</v>
      </c>
      <c r="C21" s="51">
        <v>4815000634</v>
      </c>
      <c r="D21" s="47" t="s">
        <v>61</v>
      </c>
      <c r="E21" s="47" t="s">
        <v>68</v>
      </c>
      <c r="F21" s="47" t="s">
        <v>68</v>
      </c>
      <c r="G21" s="47" t="s">
        <v>74</v>
      </c>
      <c r="H21" s="103" t="s">
        <v>63</v>
      </c>
      <c r="I21" s="47" t="s">
        <v>64</v>
      </c>
      <c r="J21" s="48">
        <v>129649820.79000001</v>
      </c>
      <c r="K21" s="48">
        <f>L21+M21+N21+O21</f>
        <v>129649820.78999999</v>
      </c>
      <c r="L21" s="48">
        <v>79579060</v>
      </c>
      <c r="M21" s="48">
        <v>40995273.329999998</v>
      </c>
      <c r="N21" s="48">
        <v>9075487.4600000009</v>
      </c>
      <c r="O21" s="48">
        <v>0</v>
      </c>
      <c r="P21" s="48" t="s">
        <v>67</v>
      </c>
      <c r="Q21" s="106" t="s">
        <v>31</v>
      </c>
      <c r="R21" s="40"/>
    </row>
    <row r="22" spans="1:18" s="28" customFormat="1" ht="32.25" customHeight="1" thickBot="1" x14ac:dyDescent="0.35">
      <c r="A22" s="76" t="s">
        <v>60</v>
      </c>
      <c r="B22" s="77"/>
      <c r="C22" s="41"/>
      <c r="D22" s="41"/>
      <c r="E22" s="42"/>
      <c r="F22" s="42"/>
      <c r="G22" s="42"/>
      <c r="H22" s="42"/>
      <c r="I22" s="42"/>
      <c r="J22" s="43">
        <f>J21</f>
        <v>129649820.79000001</v>
      </c>
      <c r="K22" s="43">
        <f t="shared" ref="K22:P22" si="4">K21</f>
        <v>129649820.78999999</v>
      </c>
      <c r="L22" s="43">
        <f t="shared" si="4"/>
        <v>79579060</v>
      </c>
      <c r="M22" s="43">
        <f t="shared" si="4"/>
        <v>40995273.329999998</v>
      </c>
      <c r="N22" s="43">
        <f t="shared" si="4"/>
        <v>9075487.4600000009</v>
      </c>
      <c r="O22" s="43">
        <f t="shared" si="4"/>
        <v>0</v>
      </c>
      <c r="P22" s="43"/>
      <c r="Q22" s="45"/>
    </row>
    <row r="23" spans="1:18" s="26" customFormat="1" ht="47.25" customHeight="1" x14ac:dyDescent="0.25">
      <c r="A23" s="69" t="s">
        <v>65</v>
      </c>
      <c r="B23" s="70"/>
      <c r="C23" s="70"/>
      <c r="D23" s="70"/>
      <c r="E23" s="31"/>
      <c r="F23" s="31"/>
      <c r="G23" s="31"/>
      <c r="H23" s="32"/>
      <c r="I23" s="32"/>
      <c r="J23" s="33">
        <f>J22+J20+J16+J13+J10</f>
        <v>169862577.07000002</v>
      </c>
      <c r="K23" s="33">
        <f>K24+K25+K26</f>
        <v>169862577.07000002</v>
      </c>
      <c r="L23" s="33">
        <f t="shared" ref="K23:P23" si="5">L22+L20+L16+L13+L10</f>
        <v>86646309.489999995</v>
      </c>
      <c r="M23" s="33">
        <f t="shared" si="5"/>
        <v>49895334.509999998</v>
      </c>
      <c r="N23" s="33">
        <f t="shared" si="5"/>
        <v>32534689.020000003</v>
      </c>
      <c r="O23" s="33">
        <f t="shared" si="5"/>
        <v>786244.05</v>
      </c>
      <c r="P23" s="33"/>
      <c r="Q23" s="34"/>
    </row>
    <row r="24" spans="1:18" s="26" customFormat="1" ht="47.25" customHeight="1" x14ac:dyDescent="0.25">
      <c r="A24" s="8" t="s">
        <v>75</v>
      </c>
      <c r="B24" s="9"/>
      <c r="C24" s="12"/>
      <c r="D24" s="9"/>
      <c r="E24" s="9"/>
      <c r="F24" s="9"/>
      <c r="G24" s="9"/>
      <c r="H24" s="9"/>
      <c r="I24" s="9"/>
      <c r="J24" s="13">
        <f>J12+J11</f>
        <v>6224489.8200000003</v>
      </c>
      <c r="K24" s="13">
        <f t="shared" ref="K24:O24" si="6">K12+K11</f>
        <v>6224489.8200000003</v>
      </c>
      <c r="L24" s="13">
        <f t="shared" si="6"/>
        <v>0</v>
      </c>
      <c r="M24" s="13">
        <f t="shared" si="6"/>
        <v>6000000</v>
      </c>
      <c r="N24" s="13">
        <f t="shared" si="6"/>
        <v>224489.82</v>
      </c>
      <c r="O24" s="13">
        <f t="shared" si="6"/>
        <v>0</v>
      </c>
      <c r="P24" s="16"/>
      <c r="Q24" s="18"/>
    </row>
    <row r="25" spans="1:18" s="26" customFormat="1" ht="47.25" customHeight="1" x14ac:dyDescent="0.25">
      <c r="A25" s="10" t="s">
        <v>76</v>
      </c>
      <c r="B25" s="11"/>
      <c r="C25" s="14"/>
      <c r="D25" s="11"/>
      <c r="E25" s="11"/>
      <c r="F25" s="11"/>
      <c r="G25" s="11"/>
      <c r="H25" s="11"/>
      <c r="I25" s="11"/>
      <c r="J25" s="15">
        <f>J21+J18+J9+J6</f>
        <v>142960914.95000002</v>
      </c>
      <c r="K25" s="15">
        <f t="shared" ref="K25:O25" si="7">K21+K18+K9+K6</f>
        <v>142960914.95000002</v>
      </c>
      <c r="L25" s="15">
        <f t="shared" si="7"/>
        <v>86646309.489999995</v>
      </c>
      <c r="M25" s="15">
        <f t="shared" si="7"/>
        <v>43895334.509999998</v>
      </c>
      <c r="N25" s="15">
        <f t="shared" si="7"/>
        <v>11633026.9</v>
      </c>
      <c r="O25" s="15">
        <f t="shared" si="7"/>
        <v>786244.05</v>
      </c>
      <c r="P25" s="17"/>
      <c r="Q25" s="19"/>
    </row>
    <row r="26" spans="1:18" s="26" customFormat="1" ht="47.25" customHeight="1" thickBot="1" x14ac:dyDescent="0.3">
      <c r="A26" s="37" t="s">
        <v>77</v>
      </c>
      <c r="B26" s="38"/>
      <c r="C26" s="38"/>
      <c r="D26" s="38"/>
      <c r="E26" s="38"/>
      <c r="F26" s="38"/>
      <c r="G26" s="38"/>
      <c r="H26" s="38"/>
      <c r="I26" s="38"/>
      <c r="J26" s="39">
        <f>J7+J8+J14+J15+J17+J19</f>
        <v>20677172.300000004</v>
      </c>
      <c r="K26" s="39">
        <f t="shared" ref="K26:O26" si="8">K7+K8+K14+K15+K17+K19</f>
        <v>20677172.300000004</v>
      </c>
      <c r="L26" s="39">
        <f t="shared" si="8"/>
        <v>0</v>
      </c>
      <c r="M26" s="39">
        <f t="shared" si="8"/>
        <v>0</v>
      </c>
      <c r="N26" s="39">
        <f t="shared" si="8"/>
        <v>20677172.300000004</v>
      </c>
      <c r="O26" s="39">
        <f t="shared" si="8"/>
        <v>0</v>
      </c>
      <c r="P26" s="20"/>
      <c r="Q26" s="21"/>
    </row>
    <row r="27" spans="1:18" ht="161.44999999999999" customHeight="1" x14ac:dyDescent="0.25">
      <c r="A27" s="22"/>
      <c r="B27" s="23"/>
      <c r="C27" s="23"/>
      <c r="D27" s="23"/>
      <c r="E27" s="23"/>
      <c r="F27" s="23"/>
      <c r="G27" s="23"/>
      <c r="H27" s="23"/>
      <c r="I27" s="23"/>
      <c r="J27" s="24"/>
      <c r="K27" s="24"/>
      <c r="L27" s="25"/>
      <c r="M27" s="25"/>
      <c r="N27" s="25"/>
      <c r="O27" s="25"/>
      <c r="P27" s="25"/>
      <c r="Q27" s="25"/>
    </row>
    <row r="28" spans="1:18" ht="43.15" customHeight="1" x14ac:dyDescent="0.25">
      <c r="A28" s="63"/>
      <c r="B28" s="64"/>
      <c r="C28" s="64"/>
      <c r="D28" s="64"/>
      <c r="E28" s="64"/>
      <c r="F28" s="36"/>
    </row>
    <row r="29" spans="1:18" ht="138.6" customHeight="1" x14ac:dyDescent="0.25"/>
    <row r="30" spans="1:18" ht="43.15" customHeight="1" x14ac:dyDescent="0.25"/>
    <row r="31" spans="1:18" ht="132" customHeight="1" x14ac:dyDescent="0.25"/>
    <row r="32" spans="1:18" ht="43.15" customHeight="1" x14ac:dyDescent="0.25"/>
    <row r="33" ht="183.6" customHeight="1" x14ac:dyDescent="0.25"/>
    <row r="34" ht="189.6" customHeight="1" x14ac:dyDescent="0.25"/>
    <row r="35" ht="43.15" customHeight="1" x14ac:dyDescent="0.25"/>
    <row r="36" ht="101.45" customHeight="1" x14ac:dyDescent="0.25"/>
    <row r="37" ht="43.15" customHeight="1" x14ac:dyDescent="0.25"/>
    <row r="38" ht="150.6" customHeight="1" x14ac:dyDescent="0.25"/>
    <row r="39" ht="43.15" customHeight="1" x14ac:dyDescent="0.25"/>
    <row r="40" ht="156.6" customHeight="1" x14ac:dyDescent="0.25"/>
    <row r="41" ht="155.44999999999999" customHeight="1" x14ac:dyDescent="0.25"/>
    <row r="42" ht="151.9" customHeight="1" x14ac:dyDescent="0.25"/>
    <row r="43" ht="156" customHeight="1" x14ac:dyDescent="0.25"/>
    <row r="44" ht="90" customHeight="1" x14ac:dyDescent="0.25"/>
    <row r="45" ht="90" customHeight="1" x14ac:dyDescent="0.25"/>
    <row r="46" ht="90" customHeight="1" x14ac:dyDescent="0.25"/>
    <row r="47" ht="90" customHeight="1" x14ac:dyDescent="0.25"/>
    <row r="48" ht="90" customHeight="1" x14ac:dyDescent="0.25"/>
    <row r="49" ht="90" customHeight="1" x14ac:dyDescent="0.25"/>
    <row r="50" ht="90" customHeight="1" x14ac:dyDescent="0.25"/>
    <row r="51" ht="90" customHeight="1" x14ac:dyDescent="0.25"/>
    <row r="52" ht="90" customHeight="1" x14ac:dyDescent="0.25"/>
    <row r="53" ht="90" customHeight="1" x14ac:dyDescent="0.25"/>
    <row r="54" ht="90" customHeight="1" x14ac:dyDescent="0.25"/>
    <row r="55" ht="90" customHeight="1" x14ac:dyDescent="0.25"/>
    <row r="56" ht="90" customHeight="1" x14ac:dyDescent="0.25"/>
    <row r="57" ht="43.15" customHeight="1" x14ac:dyDescent="0.25"/>
    <row r="58" ht="195" customHeight="1" x14ac:dyDescent="0.25"/>
    <row r="59" ht="243.6" customHeight="1" x14ac:dyDescent="0.25"/>
    <row r="60" ht="43.15" customHeight="1" x14ac:dyDescent="0.25"/>
    <row r="61" ht="60" customHeight="1" x14ac:dyDescent="0.25"/>
    <row r="62" ht="60" customHeight="1" x14ac:dyDescent="0.25"/>
    <row r="63" ht="60" customHeight="1" x14ac:dyDescent="0.25"/>
    <row r="64" ht="60" customHeight="1" x14ac:dyDescent="0.25"/>
    <row r="65" ht="60" customHeight="1" x14ac:dyDescent="0.25"/>
    <row r="66" ht="60" customHeight="1" x14ac:dyDescent="0.25"/>
    <row r="67" ht="60" customHeight="1" x14ac:dyDescent="0.25"/>
    <row r="68" ht="156" customHeight="1" x14ac:dyDescent="0.25"/>
    <row r="69" ht="60" customHeight="1" x14ac:dyDescent="0.25"/>
    <row r="70" ht="43.15" customHeight="1" x14ac:dyDescent="0.25"/>
    <row r="71" ht="100.15" customHeight="1" x14ac:dyDescent="0.25"/>
    <row r="72" ht="100.15" customHeight="1" x14ac:dyDescent="0.25"/>
    <row r="73" ht="100.15" customHeight="1" x14ac:dyDescent="0.25"/>
    <row r="74" ht="100.15" customHeight="1" x14ac:dyDescent="0.25"/>
    <row r="75" ht="43.15" customHeight="1" x14ac:dyDescent="0.25"/>
    <row r="76" ht="87.6" customHeight="1" x14ac:dyDescent="0.25"/>
    <row r="77" ht="87.6" customHeight="1" x14ac:dyDescent="0.25"/>
    <row r="78" ht="87.6" customHeight="1" x14ac:dyDescent="0.25"/>
    <row r="79" ht="43.15" customHeight="1" x14ac:dyDescent="0.25"/>
    <row r="80" ht="217.15" customHeight="1" x14ac:dyDescent="0.25"/>
    <row r="81" spans="18:18" ht="325.14999999999998" customHeight="1" x14ac:dyDescent="0.25"/>
    <row r="82" spans="18:18" ht="43.15" customHeight="1" x14ac:dyDescent="0.25"/>
    <row r="83" spans="18:18" ht="118.15" customHeight="1" x14ac:dyDescent="0.25"/>
    <row r="84" spans="18:18" ht="43.15" customHeight="1" x14ac:dyDescent="0.25"/>
    <row r="85" spans="18:18" ht="80.45" customHeight="1" x14ac:dyDescent="0.25"/>
    <row r="86" spans="18:18" ht="43.15" customHeight="1" x14ac:dyDescent="0.25"/>
    <row r="87" spans="18:18" ht="60" customHeight="1" x14ac:dyDescent="0.25"/>
    <row r="88" spans="18:18" ht="43.15" customHeight="1" x14ac:dyDescent="0.25"/>
    <row r="89" spans="18:18" ht="112.15" customHeight="1" x14ac:dyDescent="0.25"/>
    <row r="90" spans="18:18" ht="43.15" customHeight="1" x14ac:dyDescent="0.25"/>
    <row r="91" spans="18:18" x14ac:dyDescent="0.25">
      <c r="R91" s="6"/>
    </row>
    <row r="94" spans="18:18" ht="30" customHeight="1" x14ac:dyDescent="0.25"/>
  </sheetData>
  <mergeCells count="31">
    <mergeCell ref="C17:C19"/>
    <mergeCell ref="B6:B9"/>
    <mergeCell ref="N1:Q1"/>
    <mergeCell ref="J3:J4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G3:G4"/>
    <mergeCell ref="A28:E28"/>
    <mergeCell ref="H3:H4"/>
    <mergeCell ref="I3:I4"/>
    <mergeCell ref="A23:D23"/>
    <mergeCell ref="A5:Q5"/>
    <mergeCell ref="A10:B10"/>
    <mergeCell ref="A13:B13"/>
    <mergeCell ref="C11:C12"/>
    <mergeCell ref="B11:B12"/>
    <mergeCell ref="A16:B16"/>
    <mergeCell ref="A20:B20"/>
    <mergeCell ref="B14:B15"/>
    <mergeCell ref="C14:C15"/>
    <mergeCell ref="C6:C9"/>
    <mergeCell ref="A22:B22"/>
    <mergeCell ref="B17:B19"/>
  </mergeCells>
  <phoneticPr fontId="17" type="noConversion"/>
  <pageMargins left="0.25" right="0.25" top="0.75" bottom="0.75" header="0.3" footer="0.3"/>
  <pageSetup paperSize="9" scale="2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7" t="s">
        <v>9</v>
      </c>
    </row>
    <row r="3" spans="2:2" ht="31.5" x14ac:dyDescent="0.25">
      <c r="B3" s="7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АПРЕЛЬ_ЦЗ</vt:lpstr>
      <vt:lpstr>Лист2</vt:lpstr>
      <vt:lpstr>АПРЕЛЬ_ЦЗ!Область_печати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2025-05-20T08:59:28Z</cp:lastPrinted>
  <dcterms:created xsi:type="dcterms:W3CDTF">2021-07-02T07:35:59Z</dcterms:created>
  <dcterms:modified xsi:type="dcterms:W3CDTF">2026-03-31T11:49:05Z</dcterms:modified>
</cp:coreProperties>
</file>